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 activeTab="2"/>
  </bookViews>
  <sheets>
    <sheet name="Исходные данные" sheetId="1" r:id="rId1"/>
    <sheet name="Индекс Дискриминативности" sheetId="3" r:id="rId2"/>
    <sheet name="Надёжность" sheetId="4" r:id="rId3"/>
    <sheet name="Валидность" sheetId="5" r:id="rId4"/>
    <sheet name="ECTS" sheetId="6" r:id="rId5"/>
  </sheets>
  <definedNames>
    <definedName name="_xlnm._FilterDatabase" localSheetId="4" hidden="1">ECTS!$A$1:$Y$21</definedName>
    <definedName name="_xlnm._FilterDatabase" localSheetId="1" hidden="1">'Индекс Дискриминативности'!$A$1:$V$31</definedName>
  </definedNames>
  <calcPr calcId="125725"/>
</workbook>
</file>

<file path=xl/calcChain.xml><?xml version="1.0" encoding="utf-8"?>
<calcChain xmlns="http://schemas.openxmlformats.org/spreadsheetml/2006/main">
  <c r="U3" i="3"/>
  <c r="U4"/>
  <c r="U5"/>
  <c r="U6"/>
  <c r="U7"/>
  <c r="U8"/>
  <c r="U9"/>
  <c r="U11"/>
  <c r="U12"/>
  <c r="U13"/>
  <c r="U14"/>
  <c r="U10"/>
  <c r="U16"/>
  <c r="U17"/>
  <c r="U15"/>
  <c r="U18"/>
  <c r="U19"/>
  <c r="U20"/>
  <c r="U21"/>
  <c r="U2"/>
  <c r="B22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B2" i="6" l="1"/>
  <c r="C2" s="1"/>
  <c r="B3"/>
  <c r="C3" s="1"/>
  <c r="B4"/>
  <c r="C4" s="1"/>
  <c r="B5"/>
  <c r="C5" s="1"/>
  <c r="B6"/>
  <c r="C6" s="1"/>
  <c r="B7"/>
  <c r="C7" s="1"/>
  <c r="B8"/>
  <c r="C8" s="1"/>
  <c r="B9"/>
  <c r="C9" s="1"/>
  <c r="B10"/>
  <c r="C10" s="1"/>
  <c r="B11"/>
  <c r="C11" s="1"/>
  <c r="B12"/>
  <c r="C12" s="1"/>
  <c r="B13"/>
  <c r="C13" s="1"/>
  <c r="B14"/>
  <c r="C14" s="1"/>
  <c r="B15"/>
  <c r="C15" s="1"/>
  <c r="B16"/>
  <c r="C16" s="1"/>
  <c r="B17"/>
  <c r="C17" s="1"/>
  <c r="B18"/>
  <c r="B19"/>
  <c r="C19" s="1"/>
  <c r="B20"/>
  <c r="C20" s="1"/>
  <c r="B21"/>
  <c r="C21" s="1"/>
  <c r="C18"/>
  <c r="B21" i="5"/>
  <c r="B20"/>
  <c r="B19"/>
  <c r="B18"/>
  <c r="B17"/>
  <c r="B16"/>
  <c r="B15"/>
  <c r="B14"/>
  <c r="B13"/>
  <c r="B12"/>
  <c r="B11"/>
  <c r="B10"/>
  <c r="B9"/>
  <c r="B8"/>
  <c r="B7"/>
  <c r="B6"/>
  <c r="B5"/>
  <c r="B4"/>
  <c r="B3"/>
  <c r="B2"/>
  <c r="Q25" i="3"/>
  <c r="O25"/>
  <c r="N25"/>
  <c r="K25"/>
  <c r="J25"/>
  <c r="G25"/>
  <c r="F25"/>
  <c r="C25"/>
  <c r="B25"/>
  <c r="A22"/>
  <c r="C23" i="5"/>
  <c r="C22"/>
  <c r="F3" s="1"/>
  <c r="X3" i="4"/>
  <c r="X4"/>
  <c r="X5"/>
  <c r="X6"/>
  <c r="X7"/>
  <c r="X8"/>
  <c r="X9"/>
  <c r="X10"/>
  <c r="X11"/>
  <c r="X12"/>
  <c r="X13"/>
  <c r="X14"/>
  <c r="X15"/>
  <c r="X16"/>
  <c r="X17"/>
  <c r="X18"/>
  <c r="X19"/>
  <c r="X20"/>
  <c r="X21"/>
  <c r="X2"/>
  <c r="W4"/>
  <c r="W5"/>
  <c r="W6"/>
  <c r="W7"/>
  <c r="W8"/>
  <c r="W9"/>
  <c r="W10"/>
  <c r="W11"/>
  <c r="W12"/>
  <c r="W13"/>
  <c r="W14"/>
  <c r="W15"/>
  <c r="W16"/>
  <c r="W17"/>
  <c r="W18"/>
  <c r="W19"/>
  <c r="W20"/>
  <c r="W21"/>
  <c r="W3"/>
  <c r="W2"/>
  <c r="M25" i="3"/>
  <c r="A25"/>
  <c r="L25"/>
  <c r="T25"/>
  <c r="S25"/>
  <c r="H25"/>
  <c r="D25"/>
  <c r="R25"/>
  <c r="I25"/>
  <c r="P25"/>
  <c r="E25"/>
  <c r="C28" i="1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B28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C26"/>
  <c r="B26"/>
  <c r="V21"/>
  <c r="V20"/>
  <c r="V19"/>
  <c r="V18"/>
  <c r="V17"/>
  <c r="V16"/>
  <c r="V15"/>
  <c r="V14"/>
  <c r="V13"/>
  <c r="V12"/>
  <c r="V11"/>
  <c r="V10"/>
  <c r="V9"/>
  <c r="V8"/>
  <c r="V7"/>
  <c r="V6"/>
  <c r="V5"/>
  <c r="V4"/>
  <c r="V3"/>
  <c r="V2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B24"/>
  <c r="B22" i="5" l="1"/>
  <c r="E6" s="1"/>
  <c r="B23"/>
  <c r="F17"/>
  <c r="F21"/>
  <c r="F5"/>
  <c r="F13"/>
  <c r="F9"/>
  <c r="F20"/>
  <c r="F16"/>
  <c r="F12"/>
  <c r="F8"/>
  <c r="F4"/>
  <c r="F2"/>
  <c r="F18"/>
  <c r="F14"/>
  <c r="F10"/>
  <c r="F6"/>
  <c r="F19"/>
  <c r="F15"/>
  <c r="F11"/>
  <c r="F7"/>
  <c r="X22" i="4"/>
  <c r="X23"/>
  <c r="V22" i="1"/>
  <c r="X3"/>
  <c r="X8"/>
  <c r="W22" i="4"/>
  <c r="W23"/>
  <c r="U22" i="3"/>
  <c r="Z6" i="4" l="1"/>
  <c r="E5" i="5"/>
  <c r="G5" s="1"/>
  <c r="G6"/>
  <c r="E2"/>
  <c r="G2" s="1"/>
  <c r="E17"/>
  <c r="G17" s="1"/>
  <c r="E10"/>
  <c r="G10" s="1"/>
  <c r="E16"/>
  <c r="G16" s="1"/>
  <c r="E21"/>
  <c r="G21" s="1"/>
  <c r="E12"/>
  <c r="G12" s="1"/>
  <c r="E14"/>
  <c r="G14" s="1"/>
  <c r="E9"/>
  <c r="G9" s="1"/>
  <c r="E4"/>
  <c r="G4" s="1"/>
  <c r="E3"/>
  <c r="G3" s="1"/>
  <c r="E18"/>
  <c r="G18" s="1"/>
  <c r="E13"/>
  <c r="G13" s="1"/>
  <c r="E8"/>
  <c r="G8" s="1"/>
  <c r="E7"/>
  <c r="G7" s="1"/>
  <c r="E19"/>
  <c r="G19" s="1"/>
  <c r="E11"/>
  <c r="G11" s="1"/>
  <c r="E20"/>
  <c r="G20" s="1"/>
  <c r="E15"/>
  <c r="G15" s="1"/>
  <c r="Z3" i="4"/>
  <c r="Z11"/>
  <c r="Z9"/>
  <c r="Z5"/>
  <c r="Z18"/>
  <c r="Z19"/>
  <c r="Z14"/>
  <c r="Z15"/>
  <c r="Z4"/>
  <c r="Z8"/>
  <c r="Z13"/>
  <c r="Z17"/>
  <c r="Z21"/>
  <c r="Z7"/>
  <c r="Z12"/>
  <c r="Z16"/>
  <c r="Z20"/>
  <c r="Z2"/>
  <c r="Z10"/>
  <c r="K3" i="5" l="1"/>
  <c r="C26" i="4"/>
  <c r="C28" s="1"/>
</calcChain>
</file>

<file path=xl/sharedStrings.xml><?xml version="1.0" encoding="utf-8"?>
<sst xmlns="http://schemas.openxmlformats.org/spreadsheetml/2006/main" count="280" uniqueCount="79">
  <si>
    <t>A01</t>
  </si>
  <si>
    <t>A02</t>
  </si>
  <si>
    <t>A03</t>
  </si>
  <si>
    <t>A04</t>
  </si>
  <si>
    <t>A05</t>
  </si>
  <si>
    <t>A06</t>
  </si>
  <si>
    <t>A07</t>
  </si>
  <si>
    <t>A08</t>
  </si>
  <si>
    <t>A09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</si>
  <si>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</si>
  <si>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</si>
  <si>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</si>
  <si>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</si>
  <si>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</si>
  <si>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</si>
  <si>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</si>
  <si>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</si>
  <si>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</si>
  <si>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</si>
  <si>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</si>
  <si>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B01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</si>
  <si>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</si>
  <si>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</si>
  <si>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</si>
  <si>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</si>
  <si>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</si>
  <si>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</si>
  <si>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</si>
  <si>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</si>
  <si>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</si>
  <si>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</si>
  <si>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B12</t>
  </si>
  <si>
    <t>B13</t>
  </si>
  <si>
    <t>B14</t>
  </si>
  <si>
    <t>B15</t>
  </si>
  <si>
    <t>B16</t>
  </si>
  <si>
    <t>B17</t>
  </si>
  <si>
    <t>B18</t>
  </si>
  <si>
    <t>B19</t>
  </si>
  <si>
    <t>B20</t>
  </si>
  <si>
    <t>Столбец1</t>
  </si>
  <si>
    <t>Индивидуальные баллы испытуемых</t>
  </si>
  <si>
    <t>Средний суммарный балл</t>
  </si>
  <si>
    <t>Дисперсия суммарных баллов</t>
  </si>
  <si>
    <t>Стандартное отклонение суммарных баллов</t>
  </si>
  <si>
    <t>Среднее по заданию</t>
  </si>
  <si>
    <t>Дисперсия</t>
  </si>
  <si>
    <t>Стандартное отклонение</t>
  </si>
  <si>
    <t>Корреляция</t>
  </si>
  <si>
    <t>Сумма</t>
  </si>
  <si>
    <t>Индекс дискриминативности</t>
  </si>
  <si>
    <t>Сумма А</t>
  </si>
  <si>
    <t>Сумма В</t>
  </si>
  <si>
    <t>Среднее</t>
  </si>
  <si>
    <t>Отклонение</t>
  </si>
  <si>
    <t>Rab=</t>
  </si>
  <si>
    <t>Rx1x2=</t>
  </si>
  <si>
    <t>Коэффициент надёжности</t>
  </si>
  <si>
    <t>xA*xB</t>
  </si>
  <si>
    <t>Индивидуальный балл</t>
  </si>
  <si>
    <t>Эксперт</t>
  </si>
  <si>
    <t>x</t>
  </si>
  <si>
    <t>x*</t>
  </si>
  <si>
    <t>Валидность</t>
  </si>
  <si>
    <t>x*(x*)</t>
  </si>
  <si>
    <t>Rв=</t>
  </si>
  <si>
    <t>Процент</t>
  </si>
  <si>
    <t>ECTS</t>
  </si>
  <si>
    <t>E</t>
  </si>
  <si>
    <t>D</t>
  </si>
  <si>
    <t>C</t>
  </si>
  <si>
    <t>Вывод: По трудности все задания удовлетворяют условиям pj&gt;0.1 и pj&lt;0.9</t>
  </si>
  <si>
    <t>A</t>
  </si>
  <si>
    <t>B</t>
  </si>
  <si>
    <t>С</t>
  </si>
  <si>
    <t xml:space="preserve">Вывод: отрицательную корреляцию с результатом имеют вопросы 1, 8, 16 и 18. Эти задания должны быть удалены из теста. </t>
  </si>
  <si>
    <t>Вывод: задания 3,9,2,18 имеют низкий уровень дискриминативности. На эти вопросы слабые ученики отвечают лучше или так же, как сильные</t>
  </si>
  <si>
    <t>Вывод: валидность ниже 0.3, тест соответствует заявленным целям.</t>
  </si>
  <si>
    <t>Между результатами обоих тестирований есть связь, но отрицательная. Тест не надежен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</si>
</sst>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/>
        <bgColor theme="6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/>
      <right/>
      <top/>
      <bottom style="thick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Border="1"/>
    <xf numFmtId="2" fontId="0" fillId="0" borderId="0" xfId="0" applyNumberFormat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3" borderId="2" xfId="0" applyFont="1" applyFill="1" applyBorder="1"/>
    <xf numFmtId="0" fontId="0" fillId="3" borderId="5" xfId="0" applyFont="1" applyFill="1" applyBorder="1"/>
    <xf numFmtId="0" fontId="0" fillId="3" borderId="6" xfId="0" applyFont="1" applyFill="1" applyBorder="1"/>
    <xf numFmtId="0" fontId="1" fillId="2" borderId="1" xfId="0" applyFont="1" applyFill="1" applyBorder="1" applyAlignment="1">
      <alignment wrapText="1"/>
    </xf>
    <xf numFmtId="0" fontId="1" fillId="2" borderId="4" xfId="0" applyFont="1" applyFill="1" applyBorder="1" applyAlignment="1">
      <alignment wrapText="1"/>
    </xf>
    <xf numFmtId="0" fontId="1" fillId="2" borderId="8" xfId="0" applyFont="1" applyFill="1" applyBorder="1"/>
    <xf numFmtId="0" fontId="1" fillId="2" borderId="9" xfId="0" applyFont="1" applyFill="1" applyBorder="1"/>
    <xf numFmtId="0" fontId="0" fillId="3" borderId="3" xfId="0" applyFont="1" applyFill="1" applyBorder="1"/>
    <xf numFmtId="0" fontId="1" fillId="2" borderId="0" xfId="0" applyFont="1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right" vertical="center"/>
    </xf>
    <xf numFmtId="0" fontId="1" fillId="2" borderId="6" xfId="0" applyFont="1" applyFill="1" applyBorder="1"/>
    <xf numFmtId="0" fontId="2" fillId="0" borderId="0" xfId="0" applyFont="1"/>
    <xf numFmtId="0" fontId="0" fillId="5" borderId="0" xfId="0" applyFill="1"/>
    <xf numFmtId="0" fontId="0" fillId="6" borderId="0" xfId="0" applyFill="1"/>
    <xf numFmtId="0" fontId="1" fillId="2" borderId="1" xfId="0" applyFont="1" applyFill="1" applyBorder="1" applyAlignment="1">
      <alignment horizontal="center" vertical="center" wrapText="1"/>
    </xf>
    <xf numFmtId="0" fontId="0" fillId="6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0" borderId="0" xfId="0" applyFill="1"/>
    <xf numFmtId="0" fontId="1" fillId="0" borderId="3" xfId="0" applyFont="1" applyFill="1" applyBorder="1"/>
    <xf numFmtId="0" fontId="1" fillId="0" borderId="7" xfId="0" applyFont="1" applyFill="1" applyBorder="1"/>
    <xf numFmtId="0" fontId="1" fillId="0" borderId="0" xfId="0" applyFont="1" applyFill="1" applyBorder="1"/>
    <xf numFmtId="0" fontId="0" fillId="0" borderId="0" xfId="0" applyFill="1" applyBorder="1" applyAlignment="1"/>
    <xf numFmtId="0" fontId="0" fillId="0" borderId="10" xfId="0" applyFill="1" applyBorder="1" applyAlignment="1"/>
    <xf numFmtId="0" fontId="3" fillId="0" borderId="11" xfId="0" applyFont="1" applyFill="1" applyBorder="1" applyAlignment="1">
      <alignment horizontal="center"/>
    </xf>
    <xf numFmtId="0" fontId="0" fillId="4" borderId="5" xfId="0" applyFont="1" applyFill="1" applyBorder="1"/>
    <xf numFmtId="0" fontId="0" fillId="4" borderId="12" xfId="0" applyFont="1" applyFill="1" applyBorder="1"/>
    <xf numFmtId="0" fontId="4" fillId="0" borderId="0" xfId="0" applyFont="1"/>
    <xf numFmtId="0" fontId="0" fillId="3" borderId="9" xfId="0" applyFont="1" applyFill="1" applyBorder="1"/>
    <xf numFmtId="0" fontId="0" fillId="4" borderId="13" xfId="0" applyFont="1" applyFill="1" applyBorder="1"/>
    <xf numFmtId="0" fontId="0" fillId="3" borderId="13" xfId="0" applyFont="1" applyFill="1" applyBorder="1"/>
    <xf numFmtId="0" fontId="0" fillId="4" borderId="14" xfId="0" applyFont="1" applyFill="1" applyBorder="1"/>
    <xf numFmtId="0" fontId="0" fillId="0" borderId="0" xfId="0" applyAlignment="1">
      <alignment horizont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right"/>
    </xf>
    <xf numFmtId="0" fontId="5" fillId="0" borderId="0" xfId="0" applyFont="1"/>
  </cellXfs>
  <cellStyles count="1">
    <cellStyle name="Обычный" xfId="0" builtinId="0"/>
  </cellStyles>
  <dxfs count="1">
    <dxf>
      <fill>
        <patternFill patternType="solid">
          <fgColor rgb="FFEAF1DD"/>
          <bgColor rgb="FFEAF1DD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3" name="ИсходныеДанные" displayName="ИсходныеДанные" ref="A1:V21" totalsRowShown="0">
  <autoFilter ref="A1:V21"/>
  <tableColumns count="22">
    <tableColumn id="1" name="Столбец1"/>
    <tableColumn id="2" name="B01"/>
    <tableColumn id="3" name="B02"/>
    <tableColumn id="4" name="B03"/>
    <tableColumn id="5" name="B04"/>
    <tableColumn id="6" name="B05"/>
    <tableColumn id="7" name="B06"/>
    <tableColumn id="8" name="B07"/>
    <tableColumn id="9" name="B08"/>
    <tableColumn id="10" name="B09"/>
    <tableColumn id="11" name="B10"/>
    <tableColumn id="12" name="B11"/>
    <tableColumn id="13" name="B12"/>
    <tableColumn id="14" name="B13"/>
    <tableColumn id="15" name="B14"/>
    <tableColumn id="16" name="B15"/>
    <tableColumn id="17" name="B16"/>
    <tableColumn id="18" name="B17"/>
    <tableColumn id="19" name="B18"/>
    <tableColumn id="20" name="B19"/>
    <tableColumn id="21" name="B20"/>
    <tableColumn id="22" name="Индивидуальные баллы испытуемых">
      <calculatedColumnFormula>SUM(ИсходныеДанные[[#This Row],[B01]:[B20]])</calculatedColumnFormula>
    </tableColumn>
  </tableColumns>
  <tableStyleInfo name="TableStyleMedium11" showFirstColumn="1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58"/>
  <sheetViews>
    <sheetView zoomScale="80" zoomScaleNormal="80" workbookViewId="0">
      <selection activeCell="B34" sqref="B34"/>
    </sheetView>
  </sheetViews>
  <sheetFormatPr defaultRowHeight="14.4"/>
  <cols>
    <col min="1" max="1" width="13.88671875" customWidth="1"/>
    <col min="2" max="2" width="14.33203125" customWidth="1"/>
    <col min="22" max="22" width="13.5546875" customWidth="1"/>
    <col min="23" max="23" width="10.5546875" customWidth="1"/>
    <col min="24" max="24" width="21.109375" customWidth="1"/>
  </cols>
  <sheetData>
    <row r="1" spans="1:24">
      <c r="A1" t="s">
        <v>40</v>
      </c>
      <c r="B1" t="s">
        <v>20</v>
      </c>
      <c r="C1" t="s">
        <v>21</v>
      </c>
      <c r="D1" t="s">
        <v>22</v>
      </c>
      <c r="E1" t="s">
        <v>23</v>
      </c>
      <c r="F1" t="s">
        <v>24</v>
      </c>
      <c r="G1" t="s">
        <v>25</v>
      </c>
      <c r="H1" t="s">
        <v>26</v>
      </c>
      <c r="I1" t="s">
        <v>27</v>
      </c>
      <c r="J1" t="s">
        <v>28</v>
      </c>
      <c r="K1" t="s">
        <v>29</v>
      </c>
      <c r="L1" t="s">
        <v>30</v>
      </c>
      <c r="M1" t="s">
        <v>31</v>
      </c>
      <c r="N1" t="s">
        <v>32</v>
      </c>
      <c r="O1" t="s">
        <v>33</v>
      </c>
      <c r="P1" t="s">
        <v>34</v>
      </c>
      <c r="Q1" t="s">
        <v>35</v>
      </c>
      <c r="R1" t="s">
        <v>36</v>
      </c>
      <c r="S1" t="s">
        <v>37</v>
      </c>
      <c r="T1" t="s">
        <v>38</v>
      </c>
      <c r="U1" t="s">
        <v>39</v>
      </c>
      <c r="V1" t="s">
        <v>41</v>
      </c>
      <c r="X1" s="41" t="s">
        <v>43</v>
      </c>
    </row>
    <row r="2" spans="1:24">
      <c r="A2" t="s">
        <v>0</v>
      </c>
      <c r="B2">
        <v>1</v>
      </c>
      <c r="C2">
        <v>0</v>
      </c>
      <c r="D2">
        <v>1</v>
      </c>
      <c r="E2">
        <v>1</v>
      </c>
      <c r="F2">
        <v>1</v>
      </c>
      <c r="G2">
        <v>1</v>
      </c>
      <c r="H2">
        <v>1</v>
      </c>
      <c r="I2">
        <v>1</v>
      </c>
      <c r="J2">
        <v>0</v>
      </c>
      <c r="K2">
        <v>1</v>
      </c>
      <c r="L2">
        <v>0</v>
      </c>
      <c r="M2">
        <v>0</v>
      </c>
      <c r="N2">
        <v>1</v>
      </c>
      <c r="O2">
        <v>0</v>
      </c>
      <c r="P2">
        <v>0</v>
      </c>
      <c r="Q2">
        <v>0</v>
      </c>
      <c r="R2">
        <v>1</v>
      </c>
      <c r="S2">
        <v>0</v>
      </c>
      <c r="T2">
        <v>1</v>
      </c>
      <c r="U2">
        <v>1</v>
      </c>
      <c r="V2">
        <f>SUM(ИсходныеДанные[[#This Row],[B01]:[B20]])</f>
        <v>12</v>
      </c>
      <c r="X2" s="41"/>
    </row>
    <row r="3" spans="1:24">
      <c r="A3" t="s">
        <v>1</v>
      </c>
      <c r="B3">
        <v>1</v>
      </c>
      <c r="C3">
        <v>0</v>
      </c>
      <c r="D3">
        <v>0</v>
      </c>
      <c r="E3">
        <v>1</v>
      </c>
      <c r="F3">
        <v>1</v>
      </c>
      <c r="G3">
        <v>0</v>
      </c>
      <c r="H3">
        <v>0</v>
      </c>
      <c r="I3">
        <v>1</v>
      </c>
      <c r="J3">
        <v>0</v>
      </c>
      <c r="K3">
        <v>1</v>
      </c>
      <c r="L3">
        <v>0</v>
      </c>
      <c r="M3">
        <v>0</v>
      </c>
      <c r="N3">
        <v>1</v>
      </c>
      <c r="O3">
        <v>1</v>
      </c>
      <c r="P3">
        <v>0</v>
      </c>
      <c r="Q3">
        <v>0</v>
      </c>
      <c r="R3">
        <v>1</v>
      </c>
      <c r="S3">
        <v>0</v>
      </c>
      <c r="T3">
        <v>1</v>
      </c>
      <c r="U3">
        <v>0</v>
      </c>
      <c r="V3">
        <f>SUM(ИсходныеДанные[[#This Row],[B01]:[B20]])</f>
        <v>9</v>
      </c>
      <c r="X3" s="4">
        <f>VAR(ИсходныеДанные[Индивидуальные баллы испытуемых])</f>
        <v>3.6710526315789473</v>
      </c>
    </row>
    <row r="4" spans="1:24">
      <c r="A4" t="s">
        <v>2</v>
      </c>
      <c r="B4">
        <v>1</v>
      </c>
      <c r="C4">
        <v>1</v>
      </c>
      <c r="D4">
        <v>1</v>
      </c>
      <c r="E4">
        <v>1</v>
      </c>
      <c r="F4">
        <v>1</v>
      </c>
      <c r="G4">
        <v>0</v>
      </c>
      <c r="H4">
        <v>1</v>
      </c>
      <c r="I4">
        <v>1</v>
      </c>
      <c r="J4">
        <v>1</v>
      </c>
      <c r="K4">
        <v>0</v>
      </c>
      <c r="L4">
        <v>0</v>
      </c>
      <c r="M4">
        <v>0</v>
      </c>
      <c r="N4">
        <v>0</v>
      </c>
      <c r="O4">
        <v>0</v>
      </c>
      <c r="P4">
        <v>1</v>
      </c>
      <c r="Q4">
        <v>0</v>
      </c>
      <c r="R4">
        <v>1</v>
      </c>
      <c r="S4">
        <v>0</v>
      </c>
      <c r="T4">
        <v>1</v>
      </c>
      <c r="U4">
        <v>1</v>
      </c>
      <c r="V4">
        <f>SUM(ИсходныеДанные[[#This Row],[B01]:[B20]])</f>
        <v>12</v>
      </c>
    </row>
    <row r="5" spans="1:24" ht="15" customHeight="1">
      <c r="A5" t="s">
        <v>3</v>
      </c>
      <c r="B5">
        <v>1</v>
      </c>
      <c r="C5">
        <v>1</v>
      </c>
      <c r="D5">
        <v>0</v>
      </c>
      <c r="E5">
        <v>0</v>
      </c>
      <c r="F5">
        <v>0</v>
      </c>
      <c r="G5">
        <v>1</v>
      </c>
      <c r="H5">
        <v>0</v>
      </c>
      <c r="I5">
        <v>1</v>
      </c>
      <c r="J5">
        <v>1</v>
      </c>
      <c r="K5">
        <v>0</v>
      </c>
      <c r="L5">
        <v>0</v>
      </c>
      <c r="M5">
        <v>0</v>
      </c>
      <c r="N5">
        <v>1</v>
      </c>
      <c r="O5">
        <v>0</v>
      </c>
      <c r="P5">
        <v>1</v>
      </c>
      <c r="Q5">
        <v>0</v>
      </c>
      <c r="R5">
        <v>1</v>
      </c>
      <c r="S5">
        <v>0</v>
      </c>
      <c r="T5">
        <v>1</v>
      </c>
      <c r="U5">
        <v>0</v>
      </c>
      <c r="V5">
        <f>SUM(ИсходныеДанные[[#This Row],[B01]:[B20]])</f>
        <v>9</v>
      </c>
      <c r="X5" s="41" t="s">
        <v>44</v>
      </c>
    </row>
    <row r="6" spans="1:24">
      <c r="A6" t="s">
        <v>4</v>
      </c>
      <c r="B6">
        <v>1</v>
      </c>
      <c r="C6">
        <v>1</v>
      </c>
      <c r="D6">
        <v>1</v>
      </c>
      <c r="E6">
        <v>0</v>
      </c>
      <c r="F6">
        <v>0</v>
      </c>
      <c r="G6">
        <v>1</v>
      </c>
      <c r="H6">
        <v>1</v>
      </c>
      <c r="I6">
        <v>0</v>
      </c>
      <c r="J6">
        <v>1</v>
      </c>
      <c r="K6">
        <v>0</v>
      </c>
      <c r="L6">
        <v>0</v>
      </c>
      <c r="M6">
        <v>1</v>
      </c>
      <c r="N6">
        <v>1</v>
      </c>
      <c r="O6">
        <v>1</v>
      </c>
      <c r="P6">
        <v>1</v>
      </c>
      <c r="Q6">
        <v>0</v>
      </c>
      <c r="R6">
        <v>0</v>
      </c>
      <c r="S6">
        <v>0</v>
      </c>
      <c r="T6">
        <v>0</v>
      </c>
      <c r="U6">
        <v>1</v>
      </c>
      <c r="V6">
        <f>SUM(ИсходныеДанные[[#This Row],[B01]:[B20]])</f>
        <v>11</v>
      </c>
      <c r="X6" s="41"/>
    </row>
    <row r="7" spans="1:24">
      <c r="A7" t="s">
        <v>5</v>
      </c>
      <c r="B7">
        <v>1</v>
      </c>
      <c r="C7">
        <v>1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1</v>
      </c>
      <c r="K7">
        <v>1</v>
      </c>
      <c r="L7">
        <v>0</v>
      </c>
      <c r="M7">
        <v>1</v>
      </c>
      <c r="N7">
        <v>1</v>
      </c>
      <c r="O7">
        <v>1</v>
      </c>
      <c r="P7">
        <v>1</v>
      </c>
      <c r="Q7">
        <v>0</v>
      </c>
      <c r="R7">
        <v>0</v>
      </c>
      <c r="S7">
        <v>1</v>
      </c>
      <c r="T7">
        <v>0</v>
      </c>
      <c r="U7">
        <v>1</v>
      </c>
      <c r="V7">
        <f>SUM(ИсходныеДанные[[#This Row],[B01]:[B20]])</f>
        <v>10</v>
      </c>
      <c r="X7" s="41"/>
    </row>
    <row r="8" spans="1:24">
      <c r="A8" t="s">
        <v>6</v>
      </c>
      <c r="B8">
        <v>0</v>
      </c>
      <c r="C8">
        <v>0</v>
      </c>
      <c r="D8">
        <v>1</v>
      </c>
      <c r="E8">
        <v>0</v>
      </c>
      <c r="F8">
        <v>0</v>
      </c>
      <c r="G8">
        <v>0</v>
      </c>
      <c r="H8">
        <v>1</v>
      </c>
      <c r="I8">
        <v>0</v>
      </c>
      <c r="J8">
        <v>1</v>
      </c>
      <c r="K8">
        <v>1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1</v>
      </c>
      <c r="T8">
        <v>1</v>
      </c>
      <c r="U8">
        <v>0</v>
      </c>
      <c r="V8">
        <f>SUM(ИсходныеДанные[[#This Row],[B01]:[B20]])</f>
        <v>6</v>
      </c>
      <c r="X8" s="4">
        <f>STDEV(ИсходныеДанные[Индивидуальные баллы испытуемых])</f>
        <v>1.9159991209755154</v>
      </c>
    </row>
    <row r="9" spans="1:24">
      <c r="A9" t="s">
        <v>7</v>
      </c>
      <c r="B9">
        <v>0</v>
      </c>
      <c r="C9">
        <v>0</v>
      </c>
      <c r="D9">
        <v>0</v>
      </c>
      <c r="E9">
        <v>1</v>
      </c>
      <c r="F9">
        <v>1</v>
      </c>
      <c r="G9">
        <v>1</v>
      </c>
      <c r="H9">
        <v>0</v>
      </c>
      <c r="I9">
        <v>1</v>
      </c>
      <c r="J9">
        <v>0</v>
      </c>
      <c r="K9">
        <v>1</v>
      </c>
      <c r="L9">
        <v>0</v>
      </c>
      <c r="M9">
        <v>0</v>
      </c>
      <c r="N9">
        <v>1</v>
      </c>
      <c r="O9">
        <v>0</v>
      </c>
      <c r="P9">
        <v>0</v>
      </c>
      <c r="Q9">
        <v>0</v>
      </c>
      <c r="R9">
        <v>1</v>
      </c>
      <c r="S9">
        <v>1</v>
      </c>
      <c r="T9">
        <v>1</v>
      </c>
      <c r="U9">
        <v>1</v>
      </c>
      <c r="V9">
        <f>SUM(ИсходныеДанные[[#This Row],[B01]:[B20]])</f>
        <v>10</v>
      </c>
    </row>
    <row r="10" spans="1:24">
      <c r="A10" t="s">
        <v>8</v>
      </c>
      <c r="B10">
        <v>0</v>
      </c>
      <c r="C10">
        <v>0</v>
      </c>
      <c r="D10">
        <v>1</v>
      </c>
      <c r="E10">
        <v>1</v>
      </c>
      <c r="F10">
        <v>1</v>
      </c>
      <c r="G10">
        <v>1</v>
      </c>
      <c r="H10">
        <v>1</v>
      </c>
      <c r="I10">
        <v>1</v>
      </c>
      <c r="J10">
        <v>0</v>
      </c>
      <c r="K10">
        <v>1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1</v>
      </c>
      <c r="T10">
        <v>0</v>
      </c>
      <c r="U10">
        <v>0</v>
      </c>
      <c r="V10">
        <f>SUM(ИсходныеДанные[[#This Row],[B01]:[B20]])</f>
        <v>8</v>
      </c>
    </row>
    <row r="11" spans="1:24">
      <c r="A11" t="s">
        <v>9</v>
      </c>
      <c r="B11">
        <v>1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1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1</v>
      </c>
      <c r="R11">
        <v>1</v>
      </c>
      <c r="S11">
        <v>1</v>
      </c>
      <c r="T11">
        <v>0</v>
      </c>
      <c r="U11">
        <v>1</v>
      </c>
      <c r="V11">
        <f>SUM(ИсходныеДанные[[#This Row],[B01]:[B20]])</f>
        <v>6</v>
      </c>
    </row>
    <row r="12" spans="1:24">
      <c r="A12" t="s">
        <v>10</v>
      </c>
      <c r="B12">
        <v>1</v>
      </c>
      <c r="C12">
        <v>0</v>
      </c>
      <c r="D12">
        <v>1</v>
      </c>
      <c r="E12">
        <v>0</v>
      </c>
      <c r="F12">
        <v>0</v>
      </c>
      <c r="G12">
        <v>0</v>
      </c>
      <c r="H12">
        <v>1</v>
      </c>
      <c r="I12">
        <v>1</v>
      </c>
      <c r="J12">
        <v>0</v>
      </c>
      <c r="K12">
        <v>1</v>
      </c>
      <c r="L12">
        <v>0</v>
      </c>
      <c r="M12">
        <v>0</v>
      </c>
      <c r="N12">
        <v>0</v>
      </c>
      <c r="O12">
        <v>1</v>
      </c>
      <c r="P12">
        <v>0</v>
      </c>
      <c r="Q12">
        <v>1</v>
      </c>
      <c r="R12">
        <v>0</v>
      </c>
      <c r="S12">
        <v>0</v>
      </c>
      <c r="T12">
        <v>1</v>
      </c>
      <c r="U12">
        <v>0</v>
      </c>
      <c r="V12">
        <f>SUM(ИсходныеДанные[[#This Row],[B01]:[B20]])</f>
        <v>8</v>
      </c>
    </row>
    <row r="13" spans="1:24">
      <c r="A13" t="s">
        <v>11</v>
      </c>
      <c r="B13">
        <v>1</v>
      </c>
      <c r="C13">
        <v>0</v>
      </c>
      <c r="D13">
        <v>1</v>
      </c>
      <c r="E13">
        <v>0</v>
      </c>
      <c r="F13">
        <v>0</v>
      </c>
      <c r="G13">
        <v>1</v>
      </c>
      <c r="H13">
        <v>0</v>
      </c>
      <c r="I13">
        <v>1</v>
      </c>
      <c r="J13">
        <v>0</v>
      </c>
      <c r="K13">
        <v>1</v>
      </c>
      <c r="L13">
        <v>0</v>
      </c>
      <c r="M13">
        <v>0</v>
      </c>
      <c r="N13">
        <v>1</v>
      </c>
      <c r="O13">
        <v>0</v>
      </c>
      <c r="P13">
        <v>0</v>
      </c>
      <c r="Q13">
        <v>1</v>
      </c>
      <c r="R13">
        <v>1</v>
      </c>
      <c r="S13">
        <v>0</v>
      </c>
      <c r="T13">
        <v>1</v>
      </c>
      <c r="U13">
        <v>1</v>
      </c>
      <c r="V13">
        <f>SUM(ИсходныеДанные[[#This Row],[B01]:[B20]])</f>
        <v>10</v>
      </c>
    </row>
    <row r="14" spans="1:24">
      <c r="A14" t="s">
        <v>12</v>
      </c>
      <c r="B14">
        <v>1</v>
      </c>
      <c r="C14">
        <v>0</v>
      </c>
      <c r="D14">
        <v>1</v>
      </c>
      <c r="E14">
        <v>0</v>
      </c>
      <c r="F14">
        <v>0</v>
      </c>
      <c r="G14">
        <v>1</v>
      </c>
      <c r="H14">
        <v>1</v>
      </c>
      <c r="I14">
        <v>1</v>
      </c>
      <c r="J14">
        <v>0</v>
      </c>
      <c r="K14">
        <v>1</v>
      </c>
      <c r="L14">
        <v>0</v>
      </c>
      <c r="M14">
        <v>0</v>
      </c>
      <c r="N14">
        <v>1</v>
      </c>
      <c r="O14">
        <v>1</v>
      </c>
      <c r="P14">
        <v>0</v>
      </c>
      <c r="Q14">
        <v>1</v>
      </c>
      <c r="R14">
        <v>0</v>
      </c>
      <c r="S14">
        <v>0</v>
      </c>
      <c r="T14">
        <v>0</v>
      </c>
      <c r="U14">
        <v>0</v>
      </c>
      <c r="V14">
        <f>SUM(ИсходныеДанные[[#This Row],[B01]:[B20]])</f>
        <v>9</v>
      </c>
    </row>
    <row r="15" spans="1:24">
      <c r="A15" t="s">
        <v>13</v>
      </c>
      <c r="B15">
        <v>1</v>
      </c>
      <c r="C15">
        <v>1</v>
      </c>
      <c r="D15">
        <v>0</v>
      </c>
      <c r="E15">
        <v>0</v>
      </c>
      <c r="F15">
        <v>0</v>
      </c>
      <c r="G15">
        <v>0</v>
      </c>
      <c r="H15">
        <v>0</v>
      </c>
      <c r="I15">
        <v>1</v>
      </c>
      <c r="J15">
        <v>1</v>
      </c>
      <c r="K15">
        <v>0</v>
      </c>
      <c r="L15">
        <v>0</v>
      </c>
      <c r="M15">
        <v>0</v>
      </c>
      <c r="N15">
        <v>0</v>
      </c>
      <c r="O15">
        <v>0</v>
      </c>
      <c r="P15">
        <v>1</v>
      </c>
      <c r="Q15">
        <v>0</v>
      </c>
      <c r="R15">
        <v>1</v>
      </c>
      <c r="S15">
        <v>0</v>
      </c>
      <c r="T15">
        <v>0</v>
      </c>
      <c r="U15">
        <v>1</v>
      </c>
      <c r="V15">
        <f>SUM(ИсходныеДанные[[#This Row],[B01]:[B20]])</f>
        <v>7</v>
      </c>
    </row>
    <row r="16" spans="1:24">
      <c r="A16" t="s">
        <v>14</v>
      </c>
      <c r="B16">
        <v>1</v>
      </c>
      <c r="C16">
        <v>1</v>
      </c>
      <c r="D16">
        <v>0</v>
      </c>
      <c r="E16">
        <v>0</v>
      </c>
      <c r="F16">
        <v>0</v>
      </c>
      <c r="G16">
        <v>1</v>
      </c>
      <c r="H16">
        <v>0</v>
      </c>
      <c r="I16">
        <v>1</v>
      </c>
      <c r="J16">
        <v>1</v>
      </c>
      <c r="K16">
        <v>0</v>
      </c>
      <c r="L16">
        <v>0</v>
      </c>
      <c r="M16">
        <v>0</v>
      </c>
      <c r="N16">
        <v>1</v>
      </c>
      <c r="O16">
        <v>0</v>
      </c>
      <c r="P16">
        <v>1</v>
      </c>
      <c r="Q16">
        <v>0</v>
      </c>
      <c r="R16">
        <v>0</v>
      </c>
      <c r="S16">
        <v>1</v>
      </c>
      <c r="T16">
        <v>1</v>
      </c>
      <c r="U16">
        <v>0</v>
      </c>
      <c r="V16">
        <f>SUM(ИсходныеДанные[[#This Row],[B01]:[B20]])</f>
        <v>9</v>
      </c>
    </row>
    <row r="17" spans="1:26">
      <c r="A17" t="s">
        <v>15</v>
      </c>
      <c r="B17">
        <v>0</v>
      </c>
      <c r="C17">
        <v>1</v>
      </c>
      <c r="D17">
        <v>0</v>
      </c>
      <c r="E17">
        <v>0</v>
      </c>
      <c r="F17">
        <v>1</v>
      </c>
      <c r="G17">
        <v>1</v>
      </c>
      <c r="H17">
        <v>1</v>
      </c>
      <c r="I17">
        <v>0</v>
      </c>
      <c r="J17">
        <v>1</v>
      </c>
      <c r="K17">
        <v>0</v>
      </c>
      <c r="L17">
        <v>0</v>
      </c>
      <c r="M17">
        <v>1</v>
      </c>
      <c r="N17">
        <v>1</v>
      </c>
      <c r="O17">
        <v>1</v>
      </c>
      <c r="P17">
        <v>1</v>
      </c>
      <c r="Q17">
        <v>0</v>
      </c>
      <c r="R17">
        <v>1</v>
      </c>
      <c r="S17">
        <v>1</v>
      </c>
      <c r="T17">
        <v>1</v>
      </c>
      <c r="U17">
        <v>1</v>
      </c>
      <c r="V17">
        <f>SUM(ИсходныеДанные[[#This Row],[B01]:[B20]])</f>
        <v>13</v>
      </c>
    </row>
    <row r="18" spans="1:26">
      <c r="A18" t="s">
        <v>16</v>
      </c>
      <c r="B18">
        <v>0</v>
      </c>
      <c r="C18">
        <v>1</v>
      </c>
      <c r="D18">
        <v>1</v>
      </c>
      <c r="E18">
        <v>0</v>
      </c>
      <c r="F18">
        <v>1</v>
      </c>
      <c r="G18">
        <v>1</v>
      </c>
      <c r="H18">
        <v>1</v>
      </c>
      <c r="I18">
        <v>1</v>
      </c>
      <c r="J18">
        <v>0</v>
      </c>
      <c r="K18">
        <v>0</v>
      </c>
      <c r="L18">
        <v>1</v>
      </c>
      <c r="M18">
        <v>1</v>
      </c>
      <c r="N18">
        <v>0</v>
      </c>
      <c r="O18">
        <v>0</v>
      </c>
      <c r="P18">
        <v>1</v>
      </c>
      <c r="Q18">
        <v>0</v>
      </c>
      <c r="R18">
        <v>0</v>
      </c>
      <c r="S18">
        <v>0</v>
      </c>
      <c r="T18">
        <v>0</v>
      </c>
      <c r="U18">
        <v>0</v>
      </c>
      <c r="V18">
        <f>SUM(ИсходныеДанные[[#This Row],[B01]:[B20]])</f>
        <v>9</v>
      </c>
    </row>
    <row r="19" spans="1:26">
      <c r="A19" t="s">
        <v>17</v>
      </c>
      <c r="B19">
        <v>0</v>
      </c>
      <c r="C19">
        <v>1</v>
      </c>
      <c r="D19">
        <v>1</v>
      </c>
      <c r="E19">
        <v>0</v>
      </c>
      <c r="F19">
        <v>0</v>
      </c>
      <c r="G19">
        <v>0</v>
      </c>
      <c r="H19">
        <v>0</v>
      </c>
      <c r="I19">
        <v>0</v>
      </c>
      <c r="J19">
        <v>1</v>
      </c>
      <c r="K19">
        <v>1</v>
      </c>
      <c r="L19">
        <v>1</v>
      </c>
      <c r="M19">
        <v>1</v>
      </c>
      <c r="N19">
        <v>0</v>
      </c>
      <c r="O19">
        <v>1</v>
      </c>
      <c r="P19">
        <v>1</v>
      </c>
      <c r="Q19">
        <v>0</v>
      </c>
      <c r="R19">
        <v>1</v>
      </c>
      <c r="S19">
        <v>0</v>
      </c>
      <c r="T19">
        <v>0</v>
      </c>
      <c r="U19">
        <v>1</v>
      </c>
      <c r="V19">
        <f>SUM(ИсходныеДанные[[#This Row],[B01]:[B20]])</f>
        <v>10</v>
      </c>
    </row>
    <row r="20" spans="1:26">
      <c r="A20" t="s">
        <v>18</v>
      </c>
      <c r="B20">
        <v>1</v>
      </c>
      <c r="C20">
        <v>0</v>
      </c>
      <c r="D20">
        <v>1</v>
      </c>
      <c r="E20">
        <v>0</v>
      </c>
      <c r="F20">
        <v>0</v>
      </c>
      <c r="G20">
        <v>1</v>
      </c>
      <c r="H20">
        <v>0</v>
      </c>
      <c r="I20">
        <v>0</v>
      </c>
      <c r="J20">
        <v>1</v>
      </c>
      <c r="K20">
        <v>0</v>
      </c>
      <c r="L20">
        <v>0</v>
      </c>
      <c r="M20">
        <v>0</v>
      </c>
      <c r="N20">
        <v>1</v>
      </c>
      <c r="O20">
        <v>0</v>
      </c>
      <c r="P20">
        <v>0</v>
      </c>
      <c r="Q20">
        <v>0</v>
      </c>
      <c r="R20">
        <v>1</v>
      </c>
      <c r="S20">
        <v>0</v>
      </c>
      <c r="T20">
        <v>1</v>
      </c>
      <c r="U20">
        <v>0</v>
      </c>
      <c r="V20">
        <f>SUM(ИсходныеДанные[[#This Row],[B01]:[B20]])</f>
        <v>7</v>
      </c>
    </row>
    <row r="21" spans="1:26">
      <c r="A21" t="s">
        <v>19</v>
      </c>
      <c r="B21">
        <v>1</v>
      </c>
      <c r="C21">
        <v>0</v>
      </c>
      <c r="D21">
        <v>1</v>
      </c>
      <c r="E21">
        <v>0</v>
      </c>
      <c r="F21">
        <v>0</v>
      </c>
      <c r="G21">
        <v>0</v>
      </c>
      <c r="H21">
        <v>0</v>
      </c>
      <c r="I21">
        <v>1</v>
      </c>
      <c r="J21">
        <v>1</v>
      </c>
      <c r="K21">
        <v>1</v>
      </c>
      <c r="L21">
        <v>0</v>
      </c>
      <c r="M21">
        <v>0</v>
      </c>
      <c r="N21">
        <v>1</v>
      </c>
      <c r="O21">
        <v>1</v>
      </c>
      <c r="P21">
        <v>0</v>
      </c>
      <c r="Q21">
        <v>0</v>
      </c>
      <c r="R21">
        <v>1</v>
      </c>
      <c r="S21">
        <v>0</v>
      </c>
      <c r="T21">
        <v>1</v>
      </c>
      <c r="U21">
        <v>1</v>
      </c>
      <c r="V21">
        <f>SUM(ИсходныеДанные[[#This Row],[B01]:[B20]])</f>
        <v>10</v>
      </c>
    </row>
    <row r="22" spans="1:26" ht="29.25" customHeight="1">
      <c r="T22" s="41" t="s">
        <v>42</v>
      </c>
      <c r="U22" s="41"/>
      <c r="V22" s="4">
        <f>AVERAGE(V3:V21)</f>
        <v>9.1052631578947363</v>
      </c>
    </row>
    <row r="24" spans="1:26" ht="28.8">
      <c r="A24" s="1" t="s">
        <v>45</v>
      </c>
      <c r="B24" s="2">
        <f>AVERAGE(ИсходныеДанные[B01])</f>
        <v>0.7</v>
      </c>
      <c r="C24" s="2">
        <f>AVERAGE(ИсходныеДанные[B02])</f>
        <v>0.45</v>
      </c>
      <c r="D24" s="2">
        <f>AVERAGE(ИсходныеДанные[B03])</f>
        <v>0.6</v>
      </c>
      <c r="E24" s="2">
        <f>AVERAGE(ИсходныеДанные[B04])</f>
        <v>0.25</v>
      </c>
      <c r="F24" s="2">
        <f>AVERAGE(ИсходныеДанные[B05])</f>
        <v>0.35</v>
      </c>
      <c r="G24" s="2">
        <f>AVERAGE(ИсходныеДанные[B06])</f>
        <v>0.55000000000000004</v>
      </c>
      <c r="H24" s="2">
        <f>AVERAGE(ИсходныеДанные[B07])</f>
        <v>0.45</v>
      </c>
      <c r="I24" s="2">
        <f>AVERAGE(ИсходныеДанные[B08])</f>
        <v>0.7</v>
      </c>
      <c r="J24" s="2">
        <f>AVERAGE(ИсходныеДанные[B09])</f>
        <v>0.55000000000000004</v>
      </c>
      <c r="K24" s="2">
        <f>AVERAGE(ИсходныеДанные[B10])</f>
        <v>0.55000000000000004</v>
      </c>
      <c r="L24" s="2">
        <f>AVERAGE(ИсходныеДанные[B11])</f>
        <v>0.1</v>
      </c>
      <c r="M24" s="2">
        <f>AVERAGE(ИсходныеДанные[B12])</f>
        <v>0.25</v>
      </c>
      <c r="N24" s="2">
        <f>AVERAGE(ИсходныеДанные[B13])</f>
        <v>0.6</v>
      </c>
      <c r="O24" s="2">
        <f>AVERAGE(ИсходныеДанные[B14])</f>
        <v>0.4</v>
      </c>
      <c r="P24" s="2">
        <f>AVERAGE(ИсходныеДанные[B15])</f>
        <v>0.45</v>
      </c>
      <c r="Q24" s="2">
        <f>AVERAGE(ИсходныеДанные[B16])</f>
        <v>0.2</v>
      </c>
      <c r="R24" s="2">
        <f>AVERAGE(ИсходныеДанные[B17])</f>
        <v>0.6</v>
      </c>
      <c r="S24" s="2">
        <f>AVERAGE(ИсходныеДанные[B18])</f>
        <v>0.35</v>
      </c>
      <c r="T24" s="2">
        <f>AVERAGE(ИсходныеДанные[B19])</f>
        <v>0.6</v>
      </c>
      <c r="U24" s="2">
        <f>AVERAGE(ИсходныеДанные[B20])</f>
        <v>0.55000000000000004</v>
      </c>
      <c r="X24" s="42" t="s">
        <v>71</v>
      </c>
      <c r="Y24" s="42"/>
      <c r="Z24" s="42"/>
    </row>
    <row r="25" spans="1:26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X25" s="42"/>
      <c r="Y25" s="42"/>
      <c r="Z25" s="42"/>
    </row>
    <row r="26" spans="1:26">
      <c r="A26" t="s">
        <v>46</v>
      </c>
      <c r="B26" s="2">
        <f>VAR(ИсходныеДанные[B01])</f>
        <v>0.22105263157894733</v>
      </c>
      <c r="C26" s="2">
        <f>VAR(ИсходныеДанные[B02])</f>
        <v>0.26052631578947372</v>
      </c>
      <c r="D26" s="2">
        <f>VAR(ИсходныеДанные[B03])</f>
        <v>0.25263157894736843</v>
      </c>
      <c r="E26" s="2">
        <f>VAR(ИсходныеДанные[B04])</f>
        <v>0.19736842105263158</v>
      </c>
      <c r="F26" s="2">
        <f>VAR(ИсходныеДанные[B05])</f>
        <v>0.23947368421052631</v>
      </c>
      <c r="G26" s="2">
        <f>VAR(ИсходныеДанные[B06])</f>
        <v>0.26052631578947372</v>
      </c>
      <c r="H26" s="2">
        <f>VAR(ИсходныеДанные[B07])</f>
        <v>0.26052631578947372</v>
      </c>
      <c r="I26" s="2">
        <f>VAR(ИсходныеДанные[B08])</f>
        <v>0.22105263157894733</v>
      </c>
      <c r="J26" s="2">
        <f>VAR(ИсходныеДанные[B09])</f>
        <v>0.26052631578947372</v>
      </c>
      <c r="K26" s="2">
        <f>VAR(ИсходныеДанные[B10])</f>
        <v>0.26052631578947372</v>
      </c>
      <c r="L26" s="2">
        <f>VAR(ИсходныеДанные[B11])</f>
        <v>9.4736842105263161E-2</v>
      </c>
      <c r="M26" s="2">
        <f>VAR(ИсходныеДанные[B12])</f>
        <v>0.19736842105263158</v>
      </c>
      <c r="N26" s="2">
        <f>VAR(ИсходныеДанные[B13])</f>
        <v>0.25263157894736843</v>
      </c>
      <c r="O26" s="2">
        <f>VAR(ИсходныеДанные[B14])</f>
        <v>0.25263157894736843</v>
      </c>
      <c r="P26" s="2">
        <f>VAR(ИсходныеДанные[B15])</f>
        <v>0.26052631578947372</v>
      </c>
      <c r="Q26" s="2">
        <f>VAR(ИсходныеДанные[B16])</f>
        <v>0.16842105263157894</v>
      </c>
      <c r="R26" s="2">
        <f>VAR(ИсходныеДанные[B17])</f>
        <v>0.25263157894736843</v>
      </c>
      <c r="S26" s="2">
        <f>VAR(ИсходныеДанные[B18])</f>
        <v>0.23947368421052631</v>
      </c>
      <c r="T26" s="2">
        <f>VAR(ИсходныеДанные[B19])</f>
        <v>0.25263157894736843</v>
      </c>
      <c r="U26" s="2">
        <f>VAR(ИсходныеДанные[B20])</f>
        <v>0.26052631578947372</v>
      </c>
    </row>
    <row r="27" spans="1:26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:26" ht="31.5" customHeight="1">
      <c r="A28" s="1" t="s">
        <v>47</v>
      </c>
      <c r="B28" s="2">
        <f>STDEV(ИсходныеДанные[B01])</f>
        <v>0.47016234598162721</v>
      </c>
      <c r="C28" s="2">
        <f>STDEV(ИсходныеДанные[B02])</f>
        <v>0.51041778553404049</v>
      </c>
      <c r="D28" s="2">
        <f>STDEV(ИсходныеДанные[B03])</f>
        <v>0.50262468995003462</v>
      </c>
      <c r="E28" s="2">
        <f>STDEV(ИсходныеДанные[B04])</f>
        <v>0.4442616583193193</v>
      </c>
      <c r="F28" s="2">
        <f>STDEV(ИсходныеДанные[B05])</f>
        <v>0.48936048492959289</v>
      </c>
      <c r="G28" s="2">
        <f>STDEV(ИсходныеДанные[B06])</f>
        <v>0.51041778553404049</v>
      </c>
      <c r="H28" s="2">
        <f>STDEV(ИсходныеДанные[B07])</f>
        <v>0.51041778553404049</v>
      </c>
      <c r="I28" s="2">
        <f>STDEV(ИсходныеДанные[B08])</f>
        <v>0.47016234598162721</v>
      </c>
      <c r="J28" s="2">
        <f>STDEV(ИсходныеДанные[B09])</f>
        <v>0.51041778553404049</v>
      </c>
      <c r="K28" s="2">
        <f>STDEV(ИсходныеДанные[B10])</f>
        <v>0.51041778553404049</v>
      </c>
      <c r="L28" s="2">
        <f>STDEV(ИсходныеДанные[B11])</f>
        <v>0.30779350562554625</v>
      </c>
      <c r="M28" s="2">
        <f>STDEV(ИсходныеДанные[B12])</f>
        <v>0.4442616583193193</v>
      </c>
      <c r="N28" s="2">
        <f>STDEV(ИсходныеДанные[B13])</f>
        <v>0.50262468995003462</v>
      </c>
      <c r="O28" s="2">
        <f>STDEV(ИсходныеДанные[B14])</f>
        <v>0.50262468995003462</v>
      </c>
      <c r="P28" s="2">
        <f>STDEV(ИсходныеДанные[B15])</f>
        <v>0.51041778553404049</v>
      </c>
      <c r="Q28" s="2">
        <f>STDEV(ИсходныеДанные[B16])</f>
        <v>0.41039134083406165</v>
      </c>
      <c r="R28" s="2">
        <f>STDEV(ИсходныеДанные[B17])</f>
        <v>0.50262468995003462</v>
      </c>
      <c r="S28" s="2">
        <f>STDEV(ИсходныеДанные[B18])</f>
        <v>0.48936048492959289</v>
      </c>
      <c r="T28" s="2">
        <f>STDEV(ИсходныеДанные[B19])</f>
        <v>0.50262468995003462</v>
      </c>
      <c r="U28" s="2">
        <f>STDEV(ИсходныеДанные[B20])</f>
        <v>0.51041778553404049</v>
      </c>
    </row>
    <row r="30" spans="1:26">
      <c r="A30" t="s">
        <v>48</v>
      </c>
    </row>
    <row r="32" spans="1:26" ht="43.8" thickBot="1">
      <c r="A32" s="5"/>
      <c r="B32" s="5" t="s">
        <v>20</v>
      </c>
      <c r="C32" s="5" t="s">
        <v>21</v>
      </c>
      <c r="D32" s="5" t="s">
        <v>22</v>
      </c>
      <c r="E32" s="5" t="s">
        <v>23</v>
      </c>
      <c r="F32" s="5" t="s">
        <v>24</v>
      </c>
      <c r="G32" s="5" t="s">
        <v>25</v>
      </c>
      <c r="H32" s="5" t="s">
        <v>26</v>
      </c>
      <c r="I32" s="5" t="s">
        <v>27</v>
      </c>
      <c r="J32" s="5" t="s">
        <v>28</v>
      </c>
      <c r="K32" s="5" t="s">
        <v>29</v>
      </c>
      <c r="L32" s="5" t="s">
        <v>30</v>
      </c>
      <c r="M32" s="5" t="s">
        <v>31</v>
      </c>
      <c r="N32" s="5" t="s">
        <v>32</v>
      </c>
      <c r="O32" s="5" t="s">
        <v>33</v>
      </c>
      <c r="P32" s="5" t="s">
        <v>34</v>
      </c>
      <c r="Q32" s="5" t="s">
        <v>35</v>
      </c>
      <c r="R32" s="5" t="s">
        <v>36</v>
      </c>
      <c r="S32" s="5" t="s">
        <v>37</v>
      </c>
      <c r="T32" s="5" t="s">
        <v>38</v>
      </c>
      <c r="U32" s="5" t="s">
        <v>39</v>
      </c>
      <c r="V32" s="13" t="s">
        <v>41</v>
      </c>
    </row>
    <row r="33" spans="1:23" ht="15.6" thickTop="1" thickBot="1">
      <c r="A33" s="5" t="s">
        <v>20</v>
      </c>
      <c r="B33" s="31">
        <v>1</v>
      </c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3"/>
    </row>
    <row r="34" spans="1:23" ht="15.6" thickTop="1" thickBot="1">
      <c r="A34" s="5" t="s">
        <v>21</v>
      </c>
      <c r="B34" s="31">
        <v>-6.5795169495976927E-2</v>
      </c>
      <c r="C34" s="31">
        <v>1</v>
      </c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</row>
    <row r="35" spans="1:23" ht="15.6" thickTop="1" thickBot="1">
      <c r="A35" s="5" t="s">
        <v>22</v>
      </c>
      <c r="B35" s="31">
        <v>-8.9087080637474794E-2</v>
      </c>
      <c r="C35" s="31">
        <v>-0.28721347895177635</v>
      </c>
      <c r="D35" s="31">
        <v>1</v>
      </c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</row>
    <row r="36" spans="1:23" ht="15.6" thickTop="1" thickBot="1">
      <c r="A36" s="5" t="s">
        <v>23</v>
      </c>
      <c r="B36" s="31">
        <v>-0.12598815766974231</v>
      </c>
      <c r="C36" s="31">
        <v>-0.29012942659282964</v>
      </c>
      <c r="D36" s="31">
        <v>5.8878467200641572E-17</v>
      </c>
      <c r="E36" s="31">
        <v>1</v>
      </c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</row>
    <row r="37" spans="1:23" ht="15.6" thickTop="1" thickBot="1">
      <c r="A37" s="5" t="s">
        <v>24</v>
      </c>
      <c r="B37" s="31">
        <v>-0.43463356032809375</v>
      </c>
      <c r="C37" s="31">
        <v>-3.1606977062050748E-2</v>
      </c>
      <c r="D37" s="31">
        <v>-4.2796049251091282E-2</v>
      </c>
      <c r="E37" s="31">
        <v>0.78679579246944287</v>
      </c>
      <c r="F37" s="31">
        <v>1</v>
      </c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3" ht="15.6" thickTop="1" thickBot="1">
      <c r="A38" s="5" t="s">
        <v>25</v>
      </c>
      <c r="B38" s="31">
        <v>-0.15352206215727945</v>
      </c>
      <c r="C38" s="31">
        <v>1.0101010101010107E-2</v>
      </c>
      <c r="D38" s="31">
        <v>8.2060993986221797E-2</v>
      </c>
      <c r="E38" s="31">
        <v>5.8025885318565909E-2</v>
      </c>
      <c r="F38" s="31">
        <v>0.242320157475722</v>
      </c>
      <c r="G38" s="31">
        <v>1</v>
      </c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</row>
    <row r="39" spans="1:23" ht="15.6" thickTop="1" thickBot="1">
      <c r="A39" s="5" t="s">
        <v>26</v>
      </c>
      <c r="B39" s="31">
        <v>-0.28511240114923336</v>
      </c>
      <c r="C39" s="31">
        <v>-1.0101010101010086E-2</v>
      </c>
      <c r="D39" s="31">
        <v>0.53339646091044179</v>
      </c>
      <c r="E39" s="31">
        <v>0.17407765595569788</v>
      </c>
      <c r="F39" s="31">
        <v>0.38981938376529196</v>
      </c>
      <c r="G39" s="31">
        <v>0.21212121212121213</v>
      </c>
      <c r="H39" s="31">
        <v>1</v>
      </c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</row>
    <row r="40" spans="1:23" ht="15.6" thickTop="1" thickBot="1">
      <c r="A40" s="5" t="s">
        <v>27</v>
      </c>
      <c r="B40" s="31">
        <v>0.28571428571428592</v>
      </c>
      <c r="C40" s="31">
        <v>-0.28511240114923331</v>
      </c>
      <c r="D40" s="31">
        <v>-8.9087080637474794E-2</v>
      </c>
      <c r="E40" s="31">
        <v>0.37796447300922753</v>
      </c>
      <c r="F40" s="31">
        <v>0.25162995597942278</v>
      </c>
      <c r="G40" s="31">
        <v>6.5795169495976927E-2</v>
      </c>
      <c r="H40" s="31">
        <v>-6.5795169495976899E-2</v>
      </c>
      <c r="I40" s="31">
        <v>1</v>
      </c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</row>
    <row r="41" spans="1:23" ht="15.6" thickTop="1" thickBot="1">
      <c r="A41" s="5" t="s">
        <v>28</v>
      </c>
      <c r="B41" s="31">
        <v>6.5795169495976927E-2</v>
      </c>
      <c r="C41" s="31">
        <v>0.61616161616161624</v>
      </c>
      <c r="D41" s="31">
        <v>-0.12309149097933275</v>
      </c>
      <c r="E41" s="31">
        <v>-0.40618119722996188</v>
      </c>
      <c r="F41" s="31">
        <v>-0.38981938376529207</v>
      </c>
      <c r="G41" s="31">
        <v>-0.21212121212121221</v>
      </c>
      <c r="H41" s="31">
        <v>-0.19191919191919196</v>
      </c>
      <c r="I41" s="31">
        <v>-0.59215652546379227</v>
      </c>
      <c r="J41" s="31">
        <v>1</v>
      </c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</row>
    <row r="42" spans="1:23" ht="15.6" thickTop="1" thickBot="1">
      <c r="A42" s="5" t="s">
        <v>29</v>
      </c>
      <c r="B42" s="31">
        <v>-0.15352206215727945</v>
      </c>
      <c r="C42" s="31">
        <v>-0.59595959595959602</v>
      </c>
      <c r="D42" s="31">
        <v>0.2872134789517764</v>
      </c>
      <c r="E42" s="31">
        <v>0.29012942659282959</v>
      </c>
      <c r="F42" s="31">
        <v>3.1606977062050706E-2</v>
      </c>
      <c r="G42" s="31">
        <v>-0.21212121212121213</v>
      </c>
      <c r="H42" s="31">
        <v>1.0101010101010105E-2</v>
      </c>
      <c r="I42" s="31">
        <v>6.5795169495976927E-2</v>
      </c>
      <c r="J42" s="31">
        <v>-0.4141414141414142</v>
      </c>
      <c r="K42" s="31">
        <v>1</v>
      </c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</row>
    <row r="43" spans="1:23" ht="15.6" thickTop="1" thickBot="1">
      <c r="A43" s="5" t="s">
        <v>30</v>
      </c>
      <c r="B43" s="31">
        <v>-0.50917507721731559</v>
      </c>
      <c r="C43" s="31">
        <v>0.36851386559504434</v>
      </c>
      <c r="D43" s="31">
        <v>0.27216552697590862</v>
      </c>
      <c r="E43" s="31">
        <v>-0.19245008972987523</v>
      </c>
      <c r="F43" s="31">
        <v>0.10482848367219183</v>
      </c>
      <c r="G43" s="31">
        <v>-3.3501260508640399E-2</v>
      </c>
      <c r="H43" s="31">
        <v>3.3501260508640406E-2</v>
      </c>
      <c r="I43" s="31">
        <v>-0.14547859349066158</v>
      </c>
      <c r="J43" s="31">
        <v>-3.3501260508640378E-2</v>
      </c>
      <c r="K43" s="31">
        <v>-3.3501260508640412E-2</v>
      </c>
      <c r="L43" s="31">
        <v>1</v>
      </c>
      <c r="M43" s="31"/>
      <c r="N43" s="31"/>
      <c r="O43" s="31"/>
      <c r="P43" s="31"/>
      <c r="Q43" s="31"/>
      <c r="R43" s="31"/>
      <c r="S43" s="31"/>
      <c r="T43" s="31"/>
      <c r="U43" s="31"/>
      <c r="V43" s="31"/>
    </row>
    <row r="44" spans="1:23" ht="15.6" thickTop="1" thickBot="1">
      <c r="A44" s="5" t="s">
        <v>31</v>
      </c>
      <c r="B44" s="31">
        <v>-0.37796447300922725</v>
      </c>
      <c r="C44" s="31">
        <v>0.6382847385042254</v>
      </c>
      <c r="D44" s="31">
        <v>3.9252311467094373E-17</v>
      </c>
      <c r="E44" s="31">
        <v>-0.33333333333333337</v>
      </c>
      <c r="F44" s="31">
        <v>6.0522753266880322E-2</v>
      </c>
      <c r="G44" s="31">
        <v>5.802588531856593E-2</v>
      </c>
      <c r="H44" s="31">
        <v>0.17407765595569788</v>
      </c>
      <c r="I44" s="31">
        <v>-0.62994078834871203</v>
      </c>
      <c r="J44" s="31">
        <v>0.29012942659282959</v>
      </c>
      <c r="K44" s="31">
        <v>-0.17407765595569791</v>
      </c>
      <c r="L44" s="31">
        <v>0.57735026918962573</v>
      </c>
      <c r="M44" s="31">
        <v>1</v>
      </c>
      <c r="N44" s="31"/>
      <c r="O44" s="31"/>
      <c r="P44" s="31"/>
      <c r="Q44" s="31"/>
      <c r="R44" s="31"/>
      <c r="S44" s="31"/>
      <c r="T44" s="31"/>
      <c r="U44" s="31"/>
      <c r="V44" s="31"/>
    </row>
    <row r="45" spans="1:23" ht="15.6" thickTop="1" thickBot="1">
      <c r="A45" s="5" t="s">
        <v>32</v>
      </c>
      <c r="B45" s="31">
        <v>0.35634832254989918</v>
      </c>
      <c r="C45" s="31">
        <v>-8.2060993986221797E-2</v>
      </c>
      <c r="D45" s="31">
        <v>-0.24999999999999981</v>
      </c>
      <c r="E45" s="31">
        <v>3.2710259555911982E-17</v>
      </c>
      <c r="F45" s="31">
        <v>-4.2796049251091262E-2</v>
      </c>
      <c r="G45" s="31">
        <v>0.49236596391733095</v>
      </c>
      <c r="H45" s="31">
        <v>-0.28721347895177635</v>
      </c>
      <c r="I45" s="31">
        <v>-8.9087080637474794E-2</v>
      </c>
      <c r="J45" s="31">
        <v>8.2060993986221811E-2</v>
      </c>
      <c r="K45" s="31">
        <v>8.2060993986221825E-2</v>
      </c>
      <c r="L45" s="31">
        <v>-0.40824829046386302</v>
      </c>
      <c r="M45" s="31">
        <v>9.1588726756553541E-17</v>
      </c>
      <c r="N45" s="31">
        <v>1</v>
      </c>
      <c r="O45" s="31"/>
      <c r="P45" s="31"/>
      <c r="Q45" s="31"/>
      <c r="R45" s="31"/>
      <c r="S45" s="31"/>
      <c r="T45" s="31"/>
      <c r="U45" s="31"/>
      <c r="V45" s="31"/>
    </row>
    <row r="46" spans="1:23" ht="15.6" thickTop="1" thickBot="1">
      <c r="A46" s="5" t="s">
        <v>33</v>
      </c>
      <c r="B46" s="31">
        <v>8.9087080637474808E-2</v>
      </c>
      <c r="C46" s="31">
        <v>8.2060993986221825E-2</v>
      </c>
      <c r="D46" s="31">
        <v>4.1666666666666595E-2</v>
      </c>
      <c r="E46" s="31">
        <v>-0.23570226039551592</v>
      </c>
      <c r="F46" s="31">
        <v>-0.17118419700436513</v>
      </c>
      <c r="G46" s="31">
        <v>-0.28721347895177624</v>
      </c>
      <c r="H46" s="31">
        <v>8.2060993986221853E-2</v>
      </c>
      <c r="I46" s="31">
        <v>-0.35634832254989923</v>
      </c>
      <c r="J46" s="31">
        <v>0.12309149097933271</v>
      </c>
      <c r="K46" s="31">
        <v>0.32824397594488719</v>
      </c>
      <c r="L46" s="31">
        <v>6.8041381743977183E-2</v>
      </c>
      <c r="M46" s="31">
        <v>0.47140452079103184</v>
      </c>
      <c r="N46" s="31">
        <v>0.24999999999999986</v>
      </c>
      <c r="O46" s="31">
        <v>1</v>
      </c>
      <c r="P46" s="31"/>
      <c r="Q46" s="31"/>
      <c r="R46" s="31"/>
      <c r="S46" s="31"/>
      <c r="T46" s="31"/>
      <c r="U46" s="31"/>
      <c r="V46" s="31"/>
    </row>
    <row r="47" spans="1:23" ht="15.6" thickTop="1" thickBot="1">
      <c r="A47" s="5" t="s">
        <v>34</v>
      </c>
      <c r="B47" s="31">
        <v>-6.5795169495976927E-2</v>
      </c>
      <c r="C47" s="31">
        <v>1</v>
      </c>
      <c r="D47" s="31">
        <v>-0.28721347895177635</v>
      </c>
      <c r="E47" s="31">
        <v>-0.29012942659282964</v>
      </c>
      <c r="F47" s="31">
        <v>-3.1606977062050748E-2</v>
      </c>
      <c r="G47" s="31">
        <v>1.0101010101010107E-2</v>
      </c>
      <c r="H47" s="31">
        <v>-1.0101010101010086E-2</v>
      </c>
      <c r="I47" s="31">
        <v>-0.28511240114923331</v>
      </c>
      <c r="J47" s="31">
        <v>0.61616161616161624</v>
      </c>
      <c r="K47" s="31">
        <v>-0.59595959595959602</v>
      </c>
      <c r="L47" s="31">
        <v>0.36851386559504434</v>
      </c>
      <c r="M47" s="31">
        <v>0.6382847385042254</v>
      </c>
      <c r="N47" s="31">
        <v>-8.2060993986221797E-2</v>
      </c>
      <c r="O47" s="31">
        <v>8.2060993986221825E-2</v>
      </c>
      <c r="P47" s="31">
        <v>1</v>
      </c>
      <c r="Q47" s="31"/>
      <c r="R47" s="31"/>
      <c r="S47" s="31"/>
      <c r="T47" s="31"/>
      <c r="U47" s="31"/>
      <c r="V47" s="31"/>
    </row>
    <row r="48" spans="1:23" ht="15.6" thickTop="1" thickBot="1">
      <c r="A48" s="5" t="s">
        <v>35</v>
      </c>
      <c r="B48" s="31">
        <v>0.32732683535398849</v>
      </c>
      <c r="C48" s="31">
        <v>-0.45226701686664544</v>
      </c>
      <c r="D48" s="31">
        <v>0.15309310892394856</v>
      </c>
      <c r="E48" s="31">
        <v>-0.28867513459481281</v>
      </c>
      <c r="F48" s="31">
        <v>-0.36689969285267127</v>
      </c>
      <c r="G48" s="31">
        <v>-5.0251890762960584E-2</v>
      </c>
      <c r="H48" s="31">
        <v>5.0251890762960619E-2</v>
      </c>
      <c r="I48" s="31">
        <v>0.32732683535398849</v>
      </c>
      <c r="J48" s="31">
        <v>-0.55277079839256649</v>
      </c>
      <c r="K48" s="31">
        <v>0.20100756305184236</v>
      </c>
      <c r="L48" s="31">
        <v>-0.16666666666666663</v>
      </c>
      <c r="M48" s="31">
        <v>-0.28867513459481292</v>
      </c>
      <c r="N48" s="31">
        <v>-0.10206207261596574</v>
      </c>
      <c r="O48" s="31">
        <v>0.10206207261596574</v>
      </c>
      <c r="P48" s="31">
        <v>-0.45226701686664544</v>
      </c>
      <c r="Q48" s="31">
        <v>1</v>
      </c>
      <c r="R48" s="31"/>
      <c r="S48" s="31"/>
      <c r="T48" s="31"/>
      <c r="U48" s="31"/>
      <c r="V48" s="31"/>
    </row>
    <row r="49" spans="1:22" ht="15.6" thickTop="1" thickBot="1">
      <c r="A49" s="5" t="s">
        <v>36</v>
      </c>
      <c r="B49" s="31">
        <v>0.1336306209562122</v>
      </c>
      <c r="C49" s="31">
        <v>-8.2060993986221839E-2</v>
      </c>
      <c r="D49" s="31">
        <v>-0.24999999999999981</v>
      </c>
      <c r="E49" s="31">
        <v>0.23570226039551567</v>
      </c>
      <c r="F49" s="31">
        <v>0.17118419700436521</v>
      </c>
      <c r="G49" s="31">
        <v>-0.12309149097933271</v>
      </c>
      <c r="H49" s="31">
        <v>-0.49236596391733101</v>
      </c>
      <c r="I49" s="31">
        <v>0.13363062095621239</v>
      </c>
      <c r="J49" s="31">
        <v>8.2060993986221908E-2</v>
      </c>
      <c r="K49" s="31">
        <v>-0.1230914909793327</v>
      </c>
      <c r="L49" s="31">
        <v>-6.8041381743977183E-2</v>
      </c>
      <c r="M49" s="31">
        <v>-0.23570226039551595</v>
      </c>
      <c r="N49" s="31">
        <v>0.16666666666666669</v>
      </c>
      <c r="O49" s="31">
        <v>-0.16666666666666671</v>
      </c>
      <c r="P49" s="31">
        <v>-8.2060993986221839E-2</v>
      </c>
      <c r="Q49" s="31">
        <v>-0.10206207261596574</v>
      </c>
      <c r="R49" s="31">
        <v>1</v>
      </c>
      <c r="S49" s="31"/>
      <c r="T49" s="31"/>
      <c r="U49" s="31"/>
      <c r="V49" s="31"/>
    </row>
    <row r="50" spans="1:22" ht="15.6" thickTop="1" thickBot="1">
      <c r="A50" s="5" t="s">
        <v>37</v>
      </c>
      <c r="B50" s="31">
        <v>-0.4346335603280938</v>
      </c>
      <c r="C50" s="31">
        <v>-3.1606977062050748E-2</v>
      </c>
      <c r="D50" s="31">
        <v>-0.47075654176200427</v>
      </c>
      <c r="E50" s="31">
        <v>6.0522753266880308E-2</v>
      </c>
      <c r="F50" s="31">
        <v>0.12087912087912096</v>
      </c>
      <c r="G50" s="31">
        <v>3.1606977062050706E-2</v>
      </c>
      <c r="H50" s="31">
        <v>-3.160697706205072E-2</v>
      </c>
      <c r="I50" s="31">
        <v>-0.20587905489225491</v>
      </c>
      <c r="J50" s="31">
        <v>3.1606977062050706E-2</v>
      </c>
      <c r="K50" s="31">
        <v>3.1606977062050755E-2</v>
      </c>
      <c r="L50" s="31">
        <v>-0.24459979523511424</v>
      </c>
      <c r="M50" s="31">
        <v>6.0522753266880287E-2</v>
      </c>
      <c r="N50" s="31">
        <v>-4.2796049251091303E-2</v>
      </c>
      <c r="O50" s="31">
        <v>-0.1711841970043651</v>
      </c>
      <c r="P50" s="31">
        <v>-3.1606977062050748E-2</v>
      </c>
      <c r="Q50" s="31">
        <v>-0.10482848367219183</v>
      </c>
      <c r="R50" s="31">
        <v>-0.25677629550654774</v>
      </c>
      <c r="S50" s="31">
        <v>1</v>
      </c>
      <c r="T50" s="31"/>
      <c r="U50" s="31"/>
      <c r="V50" s="31"/>
    </row>
    <row r="51" spans="1:22" ht="15.6" thickTop="1" thickBot="1">
      <c r="A51" s="5" t="s">
        <v>38</v>
      </c>
      <c r="B51" s="31">
        <v>0.13363062095621225</v>
      </c>
      <c r="C51" s="31">
        <v>-0.28721347895177635</v>
      </c>
      <c r="D51" s="31">
        <v>-4.1666666666666602E-2</v>
      </c>
      <c r="E51" s="31">
        <v>0.23570226039551581</v>
      </c>
      <c r="F51" s="31">
        <v>0.17118419700436521</v>
      </c>
      <c r="G51" s="31">
        <v>8.2060993986221825E-2</v>
      </c>
      <c r="H51" s="31">
        <v>-8.2060993986221825E-2</v>
      </c>
      <c r="I51" s="31">
        <v>0.13363062095621225</v>
      </c>
      <c r="J51" s="31">
        <v>8.2060993986221811E-2</v>
      </c>
      <c r="K51" s="31">
        <v>8.2060993986221825E-2</v>
      </c>
      <c r="L51" s="31">
        <v>-0.40824829046386302</v>
      </c>
      <c r="M51" s="31">
        <v>-0.47140452079103179</v>
      </c>
      <c r="N51" s="31">
        <v>0.37499999999999994</v>
      </c>
      <c r="O51" s="31">
        <v>-0.16666666666666671</v>
      </c>
      <c r="P51" s="31">
        <v>-0.28721347895177635</v>
      </c>
      <c r="Q51" s="31">
        <v>-0.10206207261596574</v>
      </c>
      <c r="R51" s="31">
        <v>0.37499999999999989</v>
      </c>
      <c r="S51" s="31">
        <v>-4.2796049251091255E-2</v>
      </c>
      <c r="T51" s="31">
        <v>1</v>
      </c>
      <c r="U51" s="31"/>
      <c r="V51" s="31"/>
    </row>
    <row r="52" spans="1:22" ht="15.6" thickTop="1" thickBot="1">
      <c r="A52" s="5" t="s">
        <v>39</v>
      </c>
      <c r="B52" s="31">
        <v>6.5795169495976927E-2</v>
      </c>
      <c r="C52" s="31">
        <v>0.21212121212121221</v>
      </c>
      <c r="D52" s="31">
        <v>-0.12309149097933275</v>
      </c>
      <c r="E52" s="31">
        <v>5.8025885318565958E-2</v>
      </c>
      <c r="F52" s="31">
        <v>3.1606977062050706E-2</v>
      </c>
      <c r="G52" s="31">
        <v>-0.21212121212121213</v>
      </c>
      <c r="H52" s="31">
        <v>-0.19191919191919193</v>
      </c>
      <c r="I52" s="31">
        <v>-0.15352206215727945</v>
      </c>
      <c r="J52" s="31">
        <v>0.19191919191919188</v>
      </c>
      <c r="K52" s="31">
        <v>-1.0101010101010176E-2</v>
      </c>
      <c r="L52" s="31">
        <v>-3.3501260508640412E-2</v>
      </c>
      <c r="M52" s="31">
        <v>0.29012942659282959</v>
      </c>
      <c r="N52" s="31">
        <v>8.2060993986221797E-2</v>
      </c>
      <c r="O52" s="31">
        <v>0.12309149097933274</v>
      </c>
      <c r="P52" s="31">
        <v>0.21212121212121221</v>
      </c>
      <c r="Q52" s="31">
        <v>-5.0251890762960591E-2</v>
      </c>
      <c r="R52" s="31">
        <v>0.4923659639173309</v>
      </c>
      <c r="S52" s="31">
        <v>3.1606977062050706E-2</v>
      </c>
      <c r="T52" s="31">
        <v>-0.12309149097933275</v>
      </c>
      <c r="U52" s="31">
        <v>1</v>
      </c>
      <c r="V52" s="31"/>
    </row>
    <row r="53" spans="1:22" ht="44.4" thickTop="1" thickBot="1">
      <c r="A53" s="12" t="s">
        <v>41</v>
      </c>
      <c r="B53" s="32">
        <v>-2.9212804558312169E-2</v>
      </c>
      <c r="C53" s="32">
        <v>0.36326960977236206</v>
      </c>
      <c r="D53" s="32">
        <v>5.465215298199607E-2</v>
      </c>
      <c r="E53" s="32">
        <v>0.29370130064810662</v>
      </c>
      <c r="F53" s="32">
        <v>0.4631014536777448</v>
      </c>
      <c r="G53" s="32">
        <v>0.28254302982294838</v>
      </c>
      <c r="H53" s="32">
        <v>0.25563416983981035</v>
      </c>
      <c r="I53" s="32">
        <v>-8.763841367493648E-2</v>
      </c>
      <c r="J53" s="32">
        <v>0.12108986992412067</v>
      </c>
      <c r="K53" s="32">
        <v>1.3454429991568935E-2</v>
      </c>
      <c r="L53" s="32">
        <v>4.462329605013883E-2</v>
      </c>
      <c r="M53" s="32">
        <v>0.41736500618415157</v>
      </c>
      <c r="N53" s="32">
        <v>0.43721722385596867</v>
      </c>
      <c r="O53" s="32">
        <v>0.32791291789197646</v>
      </c>
      <c r="P53" s="32">
        <v>0.36326960977236206</v>
      </c>
      <c r="Q53" s="32">
        <v>-0.26773977630083295</v>
      </c>
      <c r="R53" s="32">
        <v>0.21860861192798434</v>
      </c>
      <c r="S53" s="32">
        <v>-0.15436715122591491</v>
      </c>
      <c r="T53" s="32">
        <v>0.21860861192798434</v>
      </c>
      <c r="U53" s="32">
        <v>0.49781390968805189</v>
      </c>
      <c r="V53" s="32">
        <v>1</v>
      </c>
    </row>
    <row r="54" spans="1:22" ht="15" thickTop="1"/>
    <row r="58" spans="1:22">
      <c r="B58" s="21" t="s">
        <v>75</v>
      </c>
    </row>
  </sheetData>
  <mergeCells count="4">
    <mergeCell ref="T22:U22"/>
    <mergeCell ref="X1:X2"/>
    <mergeCell ref="X5:X7"/>
    <mergeCell ref="X24:Z25"/>
  </mergeCells>
  <pageMargins left="0.7" right="0.7" top="0.75" bottom="0.75" header="0.3" footer="0.3"/>
  <pageSetup paperSize="9" orientation="portrait" horizontalDpi="180" verticalDpi="18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V27"/>
  <sheetViews>
    <sheetView zoomScale="90" zoomScaleNormal="90" workbookViewId="0">
      <selection activeCell="D28" sqref="D28"/>
    </sheetView>
  </sheetViews>
  <sheetFormatPr defaultRowHeight="14.4"/>
  <cols>
    <col min="22" max="22" width="13.5546875" customWidth="1"/>
  </cols>
  <sheetData>
    <row r="1" spans="1:22" ht="15" thickBot="1">
      <c r="A1" s="14" t="s">
        <v>20</v>
      </c>
      <c r="B1" s="14" t="s">
        <v>27</v>
      </c>
      <c r="C1" s="14" t="s">
        <v>22</v>
      </c>
      <c r="D1" s="14" t="s">
        <v>32</v>
      </c>
      <c r="E1" s="14" t="s">
        <v>36</v>
      </c>
      <c r="F1" s="14" t="s">
        <v>38</v>
      </c>
      <c r="G1" s="14" t="s">
        <v>25</v>
      </c>
      <c r="H1" s="14" t="s">
        <v>28</v>
      </c>
      <c r="I1" s="14" t="s">
        <v>29</v>
      </c>
      <c r="J1" s="14" t="s">
        <v>39</v>
      </c>
      <c r="K1" s="14" t="s">
        <v>21</v>
      </c>
      <c r="L1" s="14" t="s">
        <v>26</v>
      </c>
      <c r="M1" s="14" t="s">
        <v>34</v>
      </c>
      <c r="N1" s="14" t="s">
        <v>33</v>
      </c>
      <c r="O1" s="14" t="s">
        <v>24</v>
      </c>
      <c r="P1" s="14" t="s">
        <v>37</v>
      </c>
      <c r="Q1" s="14" t="s">
        <v>23</v>
      </c>
      <c r="R1" s="14" t="s">
        <v>31</v>
      </c>
      <c r="S1" s="14" t="s">
        <v>35</v>
      </c>
      <c r="T1" s="14" t="s">
        <v>30</v>
      </c>
      <c r="U1" s="5" t="s">
        <v>41</v>
      </c>
      <c r="V1" s="8" t="s">
        <v>40</v>
      </c>
    </row>
    <row r="2" spans="1:22" ht="15" thickTop="1">
      <c r="A2" s="34">
        <v>0</v>
      </c>
      <c r="B2" s="34">
        <v>0</v>
      </c>
      <c r="C2" s="34">
        <v>0</v>
      </c>
      <c r="D2" s="34">
        <v>1</v>
      </c>
      <c r="E2" s="34">
        <v>1</v>
      </c>
      <c r="F2" s="34">
        <v>1</v>
      </c>
      <c r="G2" s="34">
        <v>1</v>
      </c>
      <c r="H2" s="34">
        <v>1</v>
      </c>
      <c r="I2" s="34">
        <v>0</v>
      </c>
      <c r="J2" s="34">
        <v>1</v>
      </c>
      <c r="K2" s="34">
        <v>1</v>
      </c>
      <c r="L2" s="34">
        <v>1</v>
      </c>
      <c r="M2" s="34">
        <v>1</v>
      </c>
      <c r="N2" s="34">
        <v>1</v>
      </c>
      <c r="O2" s="34">
        <v>1</v>
      </c>
      <c r="P2" s="34">
        <v>1</v>
      </c>
      <c r="Q2" s="34">
        <v>0</v>
      </c>
      <c r="R2" s="34">
        <v>1</v>
      </c>
      <c r="S2" s="34">
        <v>0</v>
      </c>
      <c r="T2" s="34">
        <v>0</v>
      </c>
      <c r="U2" s="11">
        <f t="shared" ref="U2:U21" si="0">SUM(A2:T2)</f>
        <v>13</v>
      </c>
      <c r="V2" s="15" t="s">
        <v>15</v>
      </c>
    </row>
    <row r="3" spans="1:22">
      <c r="A3" s="10">
        <v>1</v>
      </c>
      <c r="B3" s="10">
        <v>1</v>
      </c>
      <c r="C3" s="10">
        <v>1</v>
      </c>
      <c r="D3" s="10">
        <v>1</v>
      </c>
      <c r="E3" s="10">
        <v>1</v>
      </c>
      <c r="F3" s="10">
        <v>1</v>
      </c>
      <c r="G3" s="10">
        <v>1</v>
      </c>
      <c r="H3" s="10">
        <v>0</v>
      </c>
      <c r="I3" s="10">
        <v>1</v>
      </c>
      <c r="J3" s="10">
        <v>1</v>
      </c>
      <c r="K3" s="10">
        <v>0</v>
      </c>
      <c r="L3" s="10">
        <v>1</v>
      </c>
      <c r="M3" s="10">
        <v>0</v>
      </c>
      <c r="N3" s="10">
        <v>0</v>
      </c>
      <c r="O3" s="10">
        <v>1</v>
      </c>
      <c r="P3" s="10">
        <v>0</v>
      </c>
      <c r="Q3" s="10">
        <v>1</v>
      </c>
      <c r="R3" s="10">
        <v>0</v>
      </c>
      <c r="S3" s="10">
        <v>0</v>
      </c>
      <c r="T3" s="10">
        <v>0</v>
      </c>
      <c r="U3" s="11">
        <f t="shared" si="0"/>
        <v>12</v>
      </c>
      <c r="V3" s="15" t="s">
        <v>0</v>
      </c>
    </row>
    <row r="4" spans="1:22">
      <c r="A4" s="10">
        <v>1</v>
      </c>
      <c r="B4" s="10">
        <v>1</v>
      </c>
      <c r="C4" s="10">
        <v>1</v>
      </c>
      <c r="D4" s="10">
        <v>0</v>
      </c>
      <c r="E4" s="10">
        <v>1</v>
      </c>
      <c r="F4" s="10">
        <v>1</v>
      </c>
      <c r="G4" s="10">
        <v>0</v>
      </c>
      <c r="H4" s="10">
        <v>1</v>
      </c>
      <c r="I4" s="10">
        <v>0</v>
      </c>
      <c r="J4" s="10">
        <v>1</v>
      </c>
      <c r="K4" s="10">
        <v>1</v>
      </c>
      <c r="L4" s="10">
        <v>1</v>
      </c>
      <c r="M4" s="10">
        <v>1</v>
      </c>
      <c r="N4" s="10">
        <v>0</v>
      </c>
      <c r="O4" s="10">
        <v>1</v>
      </c>
      <c r="P4" s="10">
        <v>0</v>
      </c>
      <c r="Q4" s="10">
        <v>1</v>
      </c>
      <c r="R4" s="10">
        <v>0</v>
      </c>
      <c r="S4" s="10">
        <v>0</v>
      </c>
      <c r="T4" s="10">
        <v>0</v>
      </c>
      <c r="U4" s="11">
        <f t="shared" si="0"/>
        <v>12</v>
      </c>
      <c r="V4" s="15" t="s">
        <v>2</v>
      </c>
    </row>
    <row r="5" spans="1:22">
      <c r="A5" s="10">
        <v>1</v>
      </c>
      <c r="B5" s="10">
        <v>0</v>
      </c>
      <c r="C5" s="10">
        <v>1</v>
      </c>
      <c r="D5" s="10">
        <v>1</v>
      </c>
      <c r="E5" s="10">
        <v>0</v>
      </c>
      <c r="F5" s="10">
        <v>0</v>
      </c>
      <c r="G5" s="10">
        <v>1</v>
      </c>
      <c r="H5" s="10">
        <v>1</v>
      </c>
      <c r="I5" s="10">
        <v>0</v>
      </c>
      <c r="J5" s="10">
        <v>1</v>
      </c>
      <c r="K5" s="10">
        <v>1</v>
      </c>
      <c r="L5" s="10">
        <v>1</v>
      </c>
      <c r="M5" s="10">
        <v>1</v>
      </c>
      <c r="N5" s="10">
        <v>1</v>
      </c>
      <c r="O5" s="10">
        <v>0</v>
      </c>
      <c r="P5" s="10">
        <v>0</v>
      </c>
      <c r="Q5" s="10">
        <v>0</v>
      </c>
      <c r="R5" s="10">
        <v>1</v>
      </c>
      <c r="S5" s="10">
        <v>0</v>
      </c>
      <c r="T5" s="10">
        <v>0</v>
      </c>
      <c r="U5" s="11">
        <f t="shared" si="0"/>
        <v>11</v>
      </c>
      <c r="V5" s="15" t="s">
        <v>4</v>
      </c>
    </row>
    <row r="6" spans="1:22">
      <c r="A6" s="34">
        <v>1</v>
      </c>
      <c r="B6" s="34">
        <v>0</v>
      </c>
      <c r="C6" s="34">
        <v>0</v>
      </c>
      <c r="D6" s="34">
        <v>1</v>
      </c>
      <c r="E6" s="34">
        <v>0</v>
      </c>
      <c r="F6" s="34">
        <v>0</v>
      </c>
      <c r="G6" s="34">
        <v>0</v>
      </c>
      <c r="H6" s="34">
        <v>1</v>
      </c>
      <c r="I6" s="34">
        <v>1</v>
      </c>
      <c r="J6" s="34">
        <v>1</v>
      </c>
      <c r="K6" s="34">
        <v>1</v>
      </c>
      <c r="L6" s="34">
        <v>0</v>
      </c>
      <c r="M6" s="34">
        <v>1</v>
      </c>
      <c r="N6" s="34">
        <v>1</v>
      </c>
      <c r="O6" s="34">
        <v>0</v>
      </c>
      <c r="P6" s="34">
        <v>1</v>
      </c>
      <c r="Q6" s="34">
        <v>0</v>
      </c>
      <c r="R6" s="34">
        <v>1</v>
      </c>
      <c r="S6" s="34">
        <v>0</v>
      </c>
      <c r="T6" s="34">
        <v>0</v>
      </c>
      <c r="U6" s="11">
        <f t="shared" si="0"/>
        <v>10</v>
      </c>
      <c r="V6" s="15" t="s">
        <v>5</v>
      </c>
    </row>
    <row r="7" spans="1:22">
      <c r="A7" s="34">
        <v>0</v>
      </c>
      <c r="B7" s="34">
        <v>1</v>
      </c>
      <c r="C7" s="34">
        <v>0</v>
      </c>
      <c r="D7" s="34">
        <v>1</v>
      </c>
      <c r="E7" s="34">
        <v>1</v>
      </c>
      <c r="F7" s="34">
        <v>1</v>
      </c>
      <c r="G7" s="34">
        <v>1</v>
      </c>
      <c r="H7" s="34">
        <v>0</v>
      </c>
      <c r="I7" s="34">
        <v>1</v>
      </c>
      <c r="J7" s="34">
        <v>1</v>
      </c>
      <c r="K7" s="34">
        <v>0</v>
      </c>
      <c r="L7" s="34">
        <v>0</v>
      </c>
      <c r="M7" s="34">
        <v>0</v>
      </c>
      <c r="N7" s="34">
        <v>0</v>
      </c>
      <c r="O7" s="34">
        <v>1</v>
      </c>
      <c r="P7" s="34">
        <v>1</v>
      </c>
      <c r="Q7" s="34">
        <v>1</v>
      </c>
      <c r="R7" s="34">
        <v>0</v>
      </c>
      <c r="S7" s="34">
        <v>0</v>
      </c>
      <c r="T7" s="34">
        <v>0</v>
      </c>
      <c r="U7" s="11">
        <f t="shared" si="0"/>
        <v>10</v>
      </c>
      <c r="V7" s="15" t="s">
        <v>7</v>
      </c>
    </row>
    <row r="8" spans="1:22">
      <c r="A8" s="34">
        <v>1</v>
      </c>
      <c r="B8" s="34">
        <v>1</v>
      </c>
      <c r="C8" s="34">
        <v>1</v>
      </c>
      <c r="D8" s="34">
        <v>1</v>
      </c>
      <c r="E8" s="34">
        <v>1</v>
      </c>
      <c r="F8" s="34">
        <v>1</v>
      </c>
      <c r="G8" s="34">
        <v>1</v>
      </c>
      <c r="H8" s="34">
        <v>0</v>
      </c>
      <c r="I8" s="34">
        <v>1</v>
      </c>
      <c r="J8" s="34">
        <v>1</v>
      </c>
      <c r="K8" s="34">
        <v>0</v>
      </c>
      <c r="L8" s="34">
        <v>0</v>
      </c>
      <c r="M8" s="34">
        <v>0</v>
      </c>
      <c r="N8" s="34">
        <v>0</v>
      </c>
      <c r="O8" s="34">
        <v>0</v>
      </c>
      <c r="P8" s="34">
        <v>0</v>
      </c>
      <c r="Q8" s="34">
        <v>0</v>
      </c>
      <c r="R8" s="34">
        <v>0</v>
      </c>
      <c r="S8" s="34">
        <v>1</v>
      </c>
      <c r="T8" s="34">
        <v>0</v>
      </c>
      <c r="U8" s="11">
        <f t="shared" si="0"/>
        <v>10</v>
      </c>
      <c r="V8" s="15" t="s">
        <v>11</v>
      </c>
    </row>
    <row r="9" spans="1:22">
      <c r="A9" s="34">
        <v>1</v>
      </c>
      <c r="B9" s="34">
        <v>1</v>
      </c>
      <c r="C9" s="34">
        <v>1</v>
      </c>
      <c r="D9" s="34">
        <v>1</v>
      </c>
      <c r="E9" s="34">
        <v>1</v>
      </c>
      <c r="F9" s="34">
        <v>1</v>
      </c>
      <c r="G9" s="34">
        <v>0</v>
      </c>
      <c r="H9" s="34">
        <v>1</v>
      </c>
      <c r="I9" s="34">
        <v>1</v>
      </c>
      <c r="J9" s="34">
        <v>1</v>
      </c>
      <c r="K9" s="34">
        <v>0</v>
      </c>
      <c r="L9" s="34">
        <v>0</v>
      </c>
      <c r="M9" s="34">
        <v>0</v>
      </c>
      <c r="N9" s="34">
        <v>1</v>
      </c>
      <c r="O9" s="34">
        <v>0</v>
      </c>
      <c r="P9" s="34">
        <v>0</v>
      </c>
      <c r="Q9" s="34">
        <v>0</v>
      </c>
      <c r="R9" s="34">
        <v>0</v>
      </c>
      <c r="S9" s="34">
        <v>0</v>
      </c>
      <c r="T9" s="34">
        <v>0</v>
      </c>
      <c r="U9" s="11">
        <f t="shared" si="0"/>
        <v>10</v>
      </c>
      <c r="V9" s="15" t="s">
        <v>19</v>
      </c>
    </row>
    <row r="10" spans="1:22">
      <c r="A10" s="34">
        <v>0</v>
      </c>
      <c r="B10" s="34">
        <v>0</v>
      </c>
      <c r="C10" s="34">
        <v>1</v>
      </c>
      <c r="D10" s="34">
        <v>0</v>
      </c>
      <c r="E10" s="34">
        <v>1</v>
      </c>
      <c r="F10" s="34">
        <v>0</v>
      </c>
      <c r="G10" s="34">
        <v>0</v>
      </c>
      <c r="H10" s="34">
        <v>1</v>
      </c>
      <c r="I10" s="34">
        <v>1</v>
      </c>
      <c r="J10" s="34">
        <v>1</v>
      </c>
      <c r="K10" s="34">
        <v>1</v>
      </c>
      <c r="L10" s="34">
        <v>0</v>
      </c>
      <c r="M10" s="34">
        <v>1</v>
      </c>
      <c r="N10" s="34">
        <v>1</v>
      </c>
      <c r="O10" s="34">
        <v>0</v>
      </c>
      <c r="P10" s="34">
        <v>0</v>
      </c>
      <c r="Q10" s="34">
        <v>0</v>
      </c>
      <c r="R10" s="34">
        <v>1</v>
      </c>
      <c r="S10" s="34">
        <v>0</v>
      </c>
      <c r="T10" s="34">
        <v>1</v>
      </c>
      <c r="U10" s="11">
        <f t="shared" si="0"/>
        <v>10</v>
      </c>
      <c r="V10" s="15" t="s">
        <v>17</v>
      </c>
    </row>
    <row r="11" spans="1:22">
      <c r="A11" s="34">
        <v>1</v>
      </c>
      <c r="B11" s="34">
        <v>1</v>
      </c>
      <c r="C11" s="34">
        <v>0</v>
      </c>
      <c r="D11" s="34">
        <v>1</v>
      </c>
      <c r="E11" s="34">
        <v>1</v>
      </c>
      <c r="F11" s="34">
        <v>1</v>
      </c>
      <c r="G11" s="34">
        <v>0</v>
      </c>
      <c r="H11" s="34">
        <v>0</v>
      </c>
      <c r="I11" s="34">
        <v>1</v>
      </c>
      <c r="J11" s="34">
        <v>0</v>
      </c>
      <c r="K11" s="34">
        <v>0</v>
      </c>
      <c r="L11" s="34">
        <v>0</v>
      </c>
      <c r="M11" s="34">
        <v>0</v>
      </c>
      <c r="N11" s="34">
        <v>1</v>
      </c>
      <c r="O11" s="34">
        <v>1</v>
      </c>
      <c r="P11" s="34">
        <v>0</v>
      </c>
      <c r="Q11" s="34">
        <v>1</v>
      </c>
      <c r="R11" s="34">
        <v>0</v>
      </c>
      <c r="S11" s="34">
        <v>0</v>
      </c>
      <c r="T11" s="34">
        <v>0</v>
      </c>
      <c r="U11" s="11">
        <f t="shared" si="0"/>
        <v>9</v>
      </c>
      <c r="V11" s="15" t="s">
        <v>1</v>
      </c>
    </row>
    <row r="12" spans="1:22">
      <c r="A12" s="34">
        <v>1</v>
      </c>
      <c r="B12" s="34">
        <v>1</v>
      </c>
      <c r="C12" s="34">
        <v>0</v>
      </c>
      <c r="D12" s="34">
        <v>1</v>
      </c>
      <c r="E12" s="34">
        <v>1</v>
      </c>
      <c r="F12" s="34">
        <v>1</v>
      </c>
      <c r="G12" s="34">
        <v>1</v>
      </c>
      <c r="H12" s="34">
        <v>1</v>
      </c>
      <c r="I12" s="34">
        <v>0</v>
      </c>
      <c r="J12" s="34">
        <v>0</v>
      </c>
      <c r="K12" s="34">
        <v>1</v>
      </c>
      <c r="L12" s="34">
        <v>0</v>
      </c>
      <c r="M12" s="34">
        <v>1</v>
      </c>
      <c r="N12" s="34">
        <v>0</v>
      </c>
      <c r="O12" s="34">
        <v>0</v>
      </c>
      <c r="P12" s="34">
        <v>0</v>
      </c>
      <c r="Q12" s="34">
        <v>0</v>
      </c>
      <c r="R12" s="34">
        <v>0</v>
      </c>
      <c r="S12" s="34">
        <v>0</v>
      </c>
      <c r="T12" s="34">
        <v>0</v>
      </c>
      <c r="U12" s="11">
        <f t="shared" si="0"/>
        <v>9</v>
      </c>
      <c r="V12" s="15" t="s">
        <v>3</v>
      </c>
    </row>
    <row r="13" spans="1:22">
      <c r="A13" s="10">
        <v>1</v>
      </c>
      <c r="B13" s="10">
        <v>1</v>
      </c>
      <c r="C13" s="10">
        <v>1</v>
      </c>
      <c r="D13" s="10">
        <v>1</v>
      </c>
      <c r="E13" s="10">
        <v>0</v>
      </c>
      <c r="F13" s="10">
        <v>0</v>
      </c>
      <c r="G13" s="10">
        <v>1</v>
      </c>
      <c r="H13" s="10">
        <v>0</v>
      </c>
      <c r="I13" s="10">
        <v>1</v>
      </c>
      <c r="J13" s="10">
        <v>0</v>
      </c>
      <c r="K13" s="10">
        <v>0</v>
      </c>
      <c r="L13" s="10">
        <v>1</v>
      </c>
      <c r="M13" s="10">
        <v>0</v>
      </c>
      <c r="N13" s="10">
        <v>1</v>
      </c>
      <c r="O13" s="10">
        <v>0</v>
      </c>
      <c r="P13" s="10">
        <v>0</v>
      </c>
      <c r="Q13" s="10">
        <v>0</v>
      </c>
      <c r="R13" s="10">
        <v>0</v>
      </c>
      <c r="S13" s="10">
        <v>1</v>
      </c>
      <c r="T13" s="10">
        <v>0</v>
      </c>
      <c r="U13" s="11">
        <f t="shared" si="0"/>
        <v>9</v>
      </c>
      <c r="V13" s="15" t="s">
        <v>12</v>
      </c>
    </row>
    <row r="14" spans="1:22">
      <c r="A14" s="10">
        <v>1</v>
      </c>
      <c r="B14" s="10">
        <v>1</v>
      </c>
      <c r="C14" s="10">
        <v>0</v>
      </c>
      <c r="D14" s="10">
        <v>1</v>
      </c>
      <c r="E14" s="10">
        <v>0</v>
      </c>
      <c r="F14" s="10">
        <v>1</v>
      </c>
      <c r="G14" s="10">
        <v>1</v>
      </c>
      <c r="H14" s="10">
        <v>1</v>
      </c>
      <c r="I14" s="10">
        <v>0</v>
      </c>
      <c r="J14" s="10">
        <v>0</v>
      </c>
      <c r="K14" s="10">
        <v>1</v>
      </c>
      <c r="L14" s="10">
        <v>0</v>
      </c>
      <c r="M14" s="10">
        <v>1</v>
      </c>
      <c r="N14" s="10">
        <v>0</v>
      </c>
      <c r="O14" s="10">
        <v>0</v>
      </c>
      <c r="P14" s="10">
        <v>1</v>
      </c>
      <c r="Q14" s="10">
        <v>0</v>
      </c>
      <c r="R14" s="10">
        <v>0</v>
      </c>
      <c r="S14" s="10">
        <v>0</v>
      </c>
      <c r="T14" s="10">
        <v>0</v>
      </c>
      <c r="U14" s="11">
        <f t="shared" si="0"/>
        <v>9</v>
      </c>
      <c r="V14" s="15" t="s">
        <v>14</v>
      </c>
    </row>
    <row r="15" spans="1:22">
      <c r="A15" s="10">
        <v>0</v>
      </c>
      <c r="B15" s="10">
        <v>1</v>
      </c>
      <c r="C15" s="10">
        <v>1</v>
      </c>
      <c r="D15" s="10">
        <v>0</v>
      </c>
      <c r="E15" s="10">
        <v>0</v>
      </c>
      <c r="F15" s="10">
        <v>0</v>
      </c>
      <c r="G15" s="10">
        <v>1</v>
      </c>
      <c r="H15" s="10">
        <v>0</v>
      </c>
      <c r="I15" s="10">
        <v>0</v>
      </c>
      <c r="J15" s="10">
        <v>0</v>
      </c>
      <c r="K15" s="10">
        <v>1</v>
      </c>
      <c r="L15" s="10">
        <v>1</v>
      </c>
      <c r="M15" s="10">
        <v>1</v>
      </c>
      <c r="N15" s="10">
        <v>0</v>
      </c>
      <c r="O15" s="10">
        <v>1</v>
      </c>
      <c r="P15" s="10">
        <v>0</v>
      </c>
      <c r="Q15" s="10">
        <v>0</v>
      </c>
      <c r="R15" s="10">
        <v>1</v>
      </c>
      <c r="S15" s="10">
        <v>0</v>
      </c>
      <c r="T15" s="10">
        <v>1</v>
      </c>
      <c r="U15" s="11">
        <f t="shared" si="0"/>
        <v>9</v>
      </c>
      <c r="V15" s="15" t="s">
        <v>16</v>
      </c>
    </row>
    <row r="16" spans="1:22">
      <c r="A16" s="10">
        <v>0</v>
      </c>
      <c r="B16" s="10">
        <v>1</v>
      </c>
      <c r="C16" s="10">
        <v>1</v>
      </c>
      <c r="D16" s="10">
        <v>0</v>
      </c>
      <c r="E16" s="10">
        <v>0</v>
      </c>
      <c r="F16" s="10">
        <v>0</v>
      </c>
      <c r="G16" s="10">
        <v>1</v>
      </c>
      <c r="H16" s="10">
        <v>0</v>
      </c>
      <c r="I16" s="10">
        <v>1</v>
      </c>
      <c r="J16" s="10">
        <v>0</v>
      </c>
      <c r="K16" s="10">
        <v>0</v>
      </c>
      <c r="L16" s="10">
        <v>1</v>
      </c>
      <c r="M16" s="10">
        <v>0</v>
      </c>
      <c r="N16" s="10">
        <v>0</v>
      </c>
      <c r="O16" s="10">
        <v>1</v>
      </c>
      <c r="P16" s="10">
        <v>1</v>
      </c>
      <c r="Q16" s="10">
        <v>1</v>
      </c>
      <c r="R16" s="10">
        <v>0</v>
      </c>
      <c r="S16" s="10">
        <v>0</v>
      </c>
      <c r="T16" s="10">
        <v>0</v>
      </c>
      <c r="U16" s="11">
        <f t="shared" si="0"/>
        <v>8</v>
      </c>
      <c r="V16" s="15" t="s">
        <v>8</v>
      </c>
    </row>
    <row r="17" spans="1:22">
      <c r="A17" s="10">
        <v>1</v>
      </c>
      <c r="B17" s="10">
        <v>1</v>
      </c>
      <c r="C17" s="10">
        <v>1</v>
      </c>
      <c r="D17" s="10">
        <v>0</v>
      </c>
      <c r="E17" s="10">
        <v>0</v>
      </c>
      <c r="F17" s="10">
        <v>1</v>
      </c>
      <c r="G17" s="10">
        <v>0</v>
      </c>
      <c r="H17" s="10">
        <v>0</v>
      </c>
      <c r="I17" s="10">
        <v>1</v>
      </c>
      <c r="J17" s="10">
        <v>0</v>
      </c>
      <c r="K17" s="10">
        <v>0</v>
      </c>
      <c r="L17" s="10">
        <v>1</v>
      </c>
      <c r="M17" s="10">
        <v>0</v>
      </c>
      <c r="N17" s="10">
        <v>1</v>
      </c>
      <c r="O17" s="10">
        <v>0</v>
      </c>
      <c r="P17" s="10">
        <v>0</v>
      </c>
      <c r="Q17" s="10">
        <v>0</v>
      </c>
      <c r="R17" s="10">
        <v>0</v>
      </c>
      <c r="S17" s="10">
        <v>1</v>
      </c>
      <c r="T17" s="10">
        <v>0</v>
      </c>
      <c r="U17" s="11">
        <f t="shared" si="0"/>
        <v>8</v>
      </c>
      <c r="V17" s="15" t="s">
        <v>10</v>
      </c>
    </row>
    <row r="18" spans="1:22">
      <c r="A18" s="34">
        <v>1</v>
      </c>
      <c r="B18" s="34">
        <v>1</v>
      </c>
      <c r="C18" s="34">
        <v>0</v>
      </c>
      <c r="D18" s="34">
        <v>0</v>
      </c>
      <c r="E18" s="34">
        <v>1</v>
      </c>
      <c r="F18" s="34">
        <v>0</v>
      </c>
      <c r="G18" s="34">
        <v>0</v>
      </c>
      <c r="H18" s="34">
        <v>1</v>
      </c>
      <c r="I18" s="34">
        <v>0</v>
      </c>
      <c r="J18" s="34">
        <v>1</v>
      </c>
      <c r="K18" s="34">
        <v>1</v>
      </c>
      <c r="L18" s="34">
        <v>0</v>
      </c>
      <c r="M18" s="34">
        <v>1</v>
      </c>
      <c r="N18" s="34">
        <v>0</v>
      </c>
      <c r="O18" s="34">
        <v>0</v>
      </c>
      <c r="P18" s="34">
        <v>0</v>
      </c>
      <c r="Q18" s="34">
        <v>0</v>
      </c>
      <c r="R18" s="34">
        <v>0</v>
      </c>
      <c r="S18" s="34">
        <v>0</v>
      </c>
      <c r="T18" s="34">
        <v>0</v>
      </c>
      <c r="U18" s="11">
        <f t="shared" si="0"/>
        <v>7</v>
      </c>
      <c r="V18" s="15" t="s">
        <v>13</v>
      </c>
    </row>
    <row r="19" spans="1:22">
      <c r="A19" s="10">
        <v>1</v>
      </c>
      <c r="B19" s="10">
        <v>0</v>
      </c>
      <c r="C19" s="10">
        <v>1</v>
      </c>
      <c r="D19" s="10">
        <v>1</v>
      </c>
      <c r="E19" s="10">
        <v>1</v>
      </c>
      <c r="F19" s="10">
        <v>1</v>
      </c>
      <c r="G19" s="10">
        <v>1</v>
      </c>
      <c r="H19" s="10">
        <v>1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  <c r="S19" s="10">
        <v>0</v>
      </c>
      <c r="T19" s="10">
        <v>0</v>
      </c>
      <c r="U19" s="11">
        <f t="shared" si="0"/>
        <v>7</v>
      </c>
      <c r="V19" s="15" t="s">
        <v>18</v>
      </c>
    </row>
    <row r="20" spans="1:22">
      <c r="A20" s="10">
        <v>0</v>
      </c>
      <c r="B20" s="10">
        <v>0</v>
      </c>
      <c r="C20" s="10">
        <v>1</v>
      </c>
      <c r="D20" s="10">
        <v>0</v>
      </c>
      <c r="E20" s="10">
        <v>0</v>
      </c>
      <c r="F20" s="10">
        <v>1</v>
      </c>
      <c r="G20" s="10">
        <v>0</v>
      </c>
      <c r="H20" s="10">
        <v>1</v>
      </c>
      <c r="I20" s="10">
        <v>1</v>
      </c>
      <c r="J20" s="10">
        <v>0</v>
      </c>
      <c r="K20" s="10">
        <v>0</v>
      </c>
      <c r="L20" s="10">
        <v>1</v>
      </c>
      <c r="M20" s="10">
        <v>0</v>
      </c>
      <c r="N20" s="10">
        <v>0</v>
      </c>
      <c r="O20" s="10">
        <v>0</v>
      </c>
      <c r="P20" s="10">
        <v>1</v>
      </c>
      <c r="Q20" s="10">
        <v>0</v>
      </c>
      <c r="R20" s="10">
        <v>0</v>
      </c>
      <c r="S20" s="10">
        <v>0</v>
      </c>
      <c r="T20" s="10">
        <v>0</v>
      </c>
      <c r="U20" s="11">
        <f t="shared" si="0"/>
        <v>6</v>
      </c>
      <c r="V20" s="15" t="s">
        <v>6</v>
      </c>
    </row>
    <row r="21" spans="1:22">
      <c r="A21" s="35">
        <v>1</v>
      </c>
      <c r="B21" s="35">
        <v>1</v>
      </c>
      <c r="C21" s="35">
        <v>0</v>
      </c>
      <c r="D21" s="35">
        <v>0</v>
      </c>
      <c r="E21" s="35">
        <v>1</v>
      </c>
      <c r="F21" s="35">
        <v>0</v>
      </c>
      <c r="G21" s="35">
        <v>0</v>
      </c>
      <c r="H21" s="35">
        <v>0</v>
      </c>
      <c r="I21" s="35">
        <v>0</v>
      </c>
      <c r="J21" s="35">
        <v>1</v>
      </c>
      <c r="K21" s="35">
        <v>0</v>
      </c>
      <c r="L21" s="35">
        <v>0</v>
      </c>
      <c r="M21" s="35">
        <v>0</v>
      </c>
      <c r="N21" s="35">
        <v>0</v>
      </c>
      <c r="O21" s="35">
        <v>0</v>
      </c>
      <c r="P21" s="35">
        <v>1</v>
      </c>
      <c r="Q21" s="35">
        <v>0</v>
      </c>
      <c r="R21" s="35">
        <v>0</v>
      </c>
      <c r="S21" s="35">
        <v>1</v>
      </c>
      <c r="T21" s="35">
        <v>0</v>
      </c>
      <c r="U21" s="11">
        <f t="shared" si="0"/>
        <v>6</v>
      </c>
      <c r="V21" s="15" t="s">
        <v>9</v>
      </c>
    </row>
    <row r="22" spans="1:22">
      <c r="A22" s="3">
        <f t="shared" ref="A22:U22" si="1">SUM(A2:A21)</f>
        <v>14</v>
      </c>
      <c r="B22" s="3">
        <f t="shared" si="1"/>
        <v>14</v>
      </c>
      <c r="C22" s="3">
        <f t="shared" si="1"/>
        <v>12</v>
      </c>
      <c r="D22" s="3">
        <f t="shared" si="1"/>
        <v>12</v>
      </c>
      <c r="E22" s="3">
        <f t="shared" si="1"/>
        <v>12</v>
      </c>
      <c r="F22" s="3">
        <f t="shared" si="1"/>
        <v>12</v>
      </c>
      <c r="G22" s="3">
        <f t="shared" si="1"/>
        <v>11</v>
      </c>
      <c r="H22" s="3">
        <f t="shared" si="1"/>
        <v>11</v>
      </c>
      <c r="I22" s="3">
        <f t="shared" si="1"/>
        <v>11</v>
      </c>
      <c r="J22" s="3">
        <f t="shared" si="1"/>
        <v>11</v>
      </c>
      <c r="K22" s="3">
        <f t="shared" si="1"/>
        <v>9</v>
      </c>
      <c r="L22" s="3">
        <f t="shared" si="1"/>
        <v>9</v>
      </c>
      <c r="M22" s="3">
        <f t="shared" si="1"/>
        <v>9</v>
      </c>
      <c r="N22" s="3">
        <f t="shared" si="1"/>
        <v>8</v>
      </c>
      <c r="O22" s="3">
        <f t="shared" si="1"/>
        <v>7</v>
      </c>
      <c r="P22" s="3">
        <f t="shared" si="1"/>
        <v>7</v>
      </c>
      <c r="Q22" s="3">
        <f t="shared" si="1"/>
        <v>5</v>
      </c>
      <c r="R22" s="3">
        <f t="shared" si="1"/>
        <v>5</v>
      </c>
      <c r="S22" s="3">
        <f t="shared" si="1"/>
        <v>4</v>
      </c>
      <c r="T22" s="3">
        <f t="shared" si="1"/>
        <v>2</v>
      </c>
      <c r="U22" s="3">
        <f t="shared" si="1"/>
        <v>185</v>
      </c>
      <c r="V22" s="17" t="s">
        <v>49</v>
      </c>
    </row>
    <row r="24" spans="1:22">
      <c r="A24" t="s">
        <v>50</v>
      </c>
      <c r="E24" s="19"/>
    </row>
    <row r="25" spans="1:22">
      <c r="A25">
        <f>(SUM(A2:A8)-SUM(A15:A21))/7</f>
        <v>0.14285714285714285</v>
      </c>
      <c r="B25">
        <f>(SUM(K2:K8)-SUM(K15:K21))/7</f>
        <v>0.2857142857142857</v>
      </c>
      <c r="C25" s="36">
        <f t="shared" ref="C25:N25" si="2">(SUM(C2:C8)-SUM(C15:C21))/7</f>
        <v>-0.14285714285714285</v>
      </c>
      <c r="D25">
        <f>(SUM(Q2:Q8)-SUM(Q15:Q21))/7</f>
        <v>0.2857142857142857</v>
      </c>
      <c r="E25" s="36">
        <f>(SUM(O2:O8)-SUM(O15:O21))/7</f>
        <v>0.2857142857142857</v>
      </c>
      <c r="F25">
        <f>(SUM(G2:G8)-SUM(G15:G21))/7</f>
        <v>0.2857142857142857</v>
      </c>
      <c r="G25">
        <f>(SUM(L2:L8)-SUM(L15:L21))/7</f>
        <v>0</v>
      </c>
      <c r="H25" s="36">
        <f>(SUM(B2:B8)-SUM(B15:B21))/7</f>
        <v>-0.14285714285714285</v>
      </c>
      <c r="I25">
        <f>(SUM(H2:H8)-SUM(H15:H21))/7</f>
        <v>0.14285714285714285</v>
      </c>
      <c r="J25" s="36">
        <f>(SUM(I2:I8)-SUM(I15:I21))/7</f>
        <v>0.14285714285714285</v>
      </c>
      <c r="K25">
        <f>(SUM(T2:T8)-SUM(T15:T21))/7</f>
        <v>-0.14285714285714285</v>
      </c>
      <c r="L25" s="36">
        <f>(SUM(R2:R8)-SUM(R15:R21))/7</f>
        <v>0.2857142857142857</v>
      </c>
      <c r="M25">
        <f>(SUM(D2:D8)-SUM(D15:D21))/7</f>
        <v>0.7142857142857143</v>
      </c>
      <c r="N25">
        <f t="shared" si="2"/>
        <v>0.2857142857142857</v>
      </c>
      <c r="O25" s="36">
        <f>(SUM(M2:M8)-SUM(M15:M21))/7</f>
        <v>0.2857142857142857</v>
      </c>
      <c r="P25" s="36">
        <f>(SUM(S2:S8)-SUM(S15:S21))/7</f>
        <v>-0.14285714285714285</v>
      </c>
      <c r="Q25" s="36">
        <f>(SUM(E2:E8)-SUM(E15:E21))/7</f>
        <v>0.2857142857142857</v>
      </c>
      <c r="R25" s="36">
        <f>(SUM(P2:P8)-SUM(P15:P21))/7</f>
        <v>0</v>
      </c>
      <c r="S25" s="36">
        <f>(SUM(F2:F8)-SUM(F15:F21))/7</f>
        <v>0.2857142857142857</v>
      </c>
      <c r="T25" s="36">
        <f>(SUM(J2:J8)-SUM(J15:J21))/7</f>
        <v>0.7142857142857143</v>
      </c>
    </row>
    <row r="27" spans="1:22">
      <c r="B27" s="21" t="s">
        <v>76</v>
      </c>
    </row>
  </sheetData>
  <autoFilter ref="A1:V22">
    <sortState ref="A2:V22">
      <sortCondition descending="1" ref="U1:U22"/>
    </sortState>
  </autoFilter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Z33"/>
  <sheetViews>
    <sheetView tabSelected="1" zoomScale="80" zoomScaleNormal="80" workbookViewId="0">
      <selection activeCell="I30" sqref="I30"/>
    </sheetView>
  </sheetViews>
  <sheetFormatPr defaultRowHeight="14.4"/>
  <cols>
    <col min="3" max="3" width="9.109375" customWidth="1"/>
    <col min="22" max="22" width="10.5546875" customWidth="1"/>
  </cols>
  <sheetData>
    <row r="1" spans="1:26" ht="15" thickBot="1">
      <c r="A1" s="5"/>
      <c r="B1" s="5" t="s">
        <v>20</v>
      </c>
      <c r="C1" s="5" t="s">
        <v>22</v>
      </c>
      <c r="D1" s="5" t="s">
        <v>24</v>
      </c>
      <c r="E1" s="5" t="s">
        <v>26</v>
      </c>
      <c r="F1" s="5" t="s">
        <v>28</v>
      </c>
      <c r="G1" s="5" t="s">
        <v>30</v>
      </c>
      <c r="H1" s="5" t="s">
        <v>32</v>
      </c>
      <c r="I1" s="5" t="s">
        <v>34</v>
      </c>
      <c r="J1" s="5" t="s">
        <v>36</v>
      </c>
      <c r="K1" s="5" t="s">
        <v>38</v>
      </c>
      <c r="L1" s="5" t="s">
        <v>21</v>
      </c>
      <c r="M1" s="5" t="s">
        <v>23</v>
      </c>
      <c r="N1" s="5" t="s">
        <v>25</v>
      </c>
      <c r="O1" s="5" t="s">
        <v>27</v>
      </c>
      <c r="P1" s="5" t="s">
        <v>29</v>
      </c>
      <c r="Q1" s="5" t="s">
        <v>31</v>
      </c>
      <c r="R1" s="5" t="s">
        <v>33</v>
      </c>
      <c r="S1" s="5" t="s">
        <v>35</v>
      </c>
      <c r="T1" s="5" t="s">
        <v>37</v>
      </c>
      <c r="U1" s="5" t="s">
        <v>39</v>
      </c>
      <c r="W1" s="17" t="s">
        <v>51</v>
      </c>
      <c r="X1" s="17" t="s">
        <v>52</v>
      </c>
      <c r="Z1" s="17" t="s">
        <v>58</v>
      </c>
    </row>
    <row r="2" spans="1:26" ht="15" thickTop="1">
      <c r="A2" s="20" t="s">
        <v>0</v>
      </c>
      <c r="B2" s="10">
        <v>1</v>
      </c>
      <c r="C2" s="10">
        <v>1</v>
      </c>
      <c r="D2" s="10">
        <v>1</v>
      </c>
      <c r="E2" s="10">
        <v>1</v>
      </c>
      <c r="F2" s="10">
        <v>0</v>
      </c>
      <c r="G2" s="10">
        <v>0</v>
      </c>
      <c r="H2" s="10">
        <v>1</v>
      </c>
      <c r="I2" s="10">
        <v>0</v>
      </c>
      <c r="J2" s="10">
        <v>1</v>
      </c>
      <c r="K2" s="10">
        <v>1</v>
      </c>
      <c r="L2" s="10">
        <v>0</v>
      </c>
      <c r="M2" s="10">
        <v>1</v>
      </c>
      <c r="N2" s="10">
        <v>1</v>
      </c>
      <c r="O2" s="10">
        <v>1</v>
      </c>
      <c r="P2" s="10">
        <v>1</v>
      </c>
      <c r="Q2" s="10">
        <v>0</v>
      </c>
      <c r="R2" s="10">
        <v>0</v>
      </c>
      <c r="S2" s="10">
        <v>0</v>
      </c>
      <c r="T2" s="10">
        <v>0</v>
      </c>
      <c r="U2" s="10">
        <v>1</v>
      </c>
      <c r="W2">
        <f t="shared" ref="W2:W21" si="0">SUM(B2:K2)</f>
        <v>7</v>
      </c>
      <c r="X2">
        <f t="shared" ref="X2:X21" si="1">SUM(L2:U2)</f>
        <v>5</v>
      </c>
      <c r="Z2">
        <f t="shared" ref="Z2:Z21" si="2">(W2-$W$22)*(X2-$X$22)</f>
        <v>1.5</v>
      </c>
    </row>
    <row r="3" spans="1:26">
      <c r="A3" s="6" t="s">
        <v>1</v>
      </c>
      <c r="B3" s="34">
        <v>1</v>
      </c>
      <c r="C3" s="34">
        <v>0</v>
      </c>
      <c r="D3" s="34">
        <v>1</v>
      </c>
      <c r="E3" s="34">
        <v>0</v>
      </c>
      <c r="F3" s="34">
        <v>0</v>
      </c>
      <c r="G3" s="34">
        <v>0</v>
      </c>
      <c r="H3" s="34">
        <v>1</v>
      </c>
      <c r="I3" s="34">
        <v>0</v>
      </c>
      <c r="J3" s="34">
        <v>1</v>
      </c>
      <c r="K3" s="34">
        <v>1</v>
      </c>
      <c r="L3" s="34">
        <v>0</v>
      </c>
      <c r="M3" s="34">
        <v>1</v>
      </c>
      <c r="N3" s="34">
        <v>0</v>
      </c>
      <c r="O3" s="34">
        <v>1</v>
      </c>
      <c r="P3" s="34">
        <v>1</v>
      </c>
      <c r="Q3" s="34">
        <v>0</v>
      </c>
      <c r="R3" s="34">
        <v>1</v>
      </c>
      <c r="S3" s="34">
        <v>0</v>
      </c>
      <c r="T3" s="34">
        <v>0</v>
      </c>
      <c r="U3" s="34">
        <v>0</v>
      </c>
      <c r="W3">
        <f t="shared" si="0"/>
        <v>5</v>
      </c>
      <c r="X3">
        <f t="shared" si="1"/>
        <v>4</v>
      </c>
      <c r="Z3">
        <f t="shared" si="2"/>
        <v>0</v>
      </c>
    </row>
    <row r="4" spans="1:26">
      <c r="A4" s="6" t="s">
        <v>2</v>
      </c>
      <c r="B4" s="10">
        <v>1</v>
      </c>
      <c r="C4" s="10">
        <v>1</v>
      </c>
      <c r="D4" s="10">
        <v>1</v>
      </c>
      <c r="E4" s="10">
        <v>1</v>
      </c>
      <c r="F4" s="10">
        <v>1</v>
      </c>
      <c r="G4" s="10">
        <v>0</v>
      </c>
      <c r="H4" s="10">
        <v>0</v>
      </c>
      <c r="I4" s="10">
        <v>1</v>
      </c>
      <c r="J4" s="10">
        <v>1</v>
      </c>
      <c r="K4" s="10">
        <v>1</v>
      </c>
      <c r="L4" s="10">
        <v>1</v>
      </c>
      <c r="M4" s="10">
        <v>1</v>
      </c>
      <c r="N4" s="10">
        <v>0</v>
      </c>
      <c r="O4" s="10">
        <v>1</v>
      </c>
      <c r="P4" s="10">
        <v>0</v>
      </c>
      <c r="Q4" s="10">
        <v>0</v>
      </c>
      <c r="R4" s="10">
        <v>0</v>
      </c>
      <c r="S4" s="10">
        <v>0</v>
      </c>
      <c r="T4" s="10">
        <v>0</v>
      </c>
      <c r="U4" s="10">
        <v>1</v>
      </c>
      <c r="W4">
        <f t="shared" si="0"/>
        <v>8</v>
      </c>
      <c r="X4">
        <f t="shared" si="1"/>
        <v>4</v>
      </c>
      <c r="Z4">
        <f t="shared" si="2"/>
        <v>-0.75</v>
      </c>
    </row>
    <row r="5" spans="1:26">
      <c r="A5" s="6" t="s">
        <v>3</v>
      </c>
      <c r="B5" s="34">
        <v>1</v>
      </c>
      <c r="C5" s="34">
        <v>0</v>
      </c>
      <c r="D5" s="34">
        <v>0</v>
      </c>
      <c r="E5" s="34">
        <v>0</v>
      </c>
      <c r="F5" s="34">
        <v>1</v>
      </c>
      <c r="G5" s="34">
        <v>0</v>
      </c>
      <c r="H5" s="34">
        <v>1</v>
      </c>
      <c r="I5" s="34">
        <v>1</v>
      </c>
      <c r="J5" s="34">
        <v>1</v>
      </c>
      <c r="K5" s="34">
        <v>1</v>
      </c>
      <c r="L5" s="34">
        <v>1</v>
      </c>
      <c r="M5" s="34">
        <v>0</v>
      </c>
      <c r="N5" s="34">
        <v>1</v>
      </c>
      <c r="O5" s="34">
        <v>1</v>
      </c>
      <c r="P5" s="34">
        <v>0</v>
      </c>
      <c r="Q5" s="34">
        <v>0</v>
      </c>
      <c r="R5" s="34">
        <v>0</v>
      </c>
      <c r="S5" s="34">
        <v>0</v>
      </c>
      <c r="T5" s="34">
        <v>0</v>
      </c>
      <c r="U5" s="34">
        <v>0</v>
      </c>
      <c r="W5">
        <f t="shared" si="0"/>
        <v>6</v>
      </c>
      <c r="X5">
        <f t="shared" si="1"/>
        <v>3</v>
      </c>
      <c r="Z5">
        <f t="shared" si="2"/>
        <v>-1.25</v>
      </c>
    </row>
    <row r="6" spans="1:26">
      <c r="A6" s="6" t="s">
        <v>4</v>
      </c>
      <c r="B6" s="10">
        <v>1</v>
      </c>
      <c r="C6" s="10">
        <v>1</v>
      </c>
      <c r="D6" s="10">
        <v>0</v>
      </c>
      <c r="E6" s="10">
        <v>1</v>
      </c>
      <c r="F6" s="10">
        <v>1</v>
      </c>
      <c r="G6" s="10">
        <v>0</v>
      </c>
      <c r="H6" s="10">
        <v>1</v>
      </c>
      <c r="I6" s="10">
        <v>1</v>
      </c>
      <c r="J6" s="10">
        <v>0</v>
      </c>
      <c r="K6" s="10">
        <v>0</v>
      </c>
      <c r="L6" s="10">
        <v>1</v>
      </c>
      <c r="M6" s="10">
        <v>0</v>
      </c>
      <c r="N6" s="10">
        <v>1</v>
      </c>
      <c r="O6" s="10">
        <v>0</v>
      </c>
      <c r="P6" s="10">
        <v>0</v>
      </c>
      <c r="Q6" s="10">
        <v>1</v>
      </c>
      <c r="R6" s="10">
        <v>1</v>
      </c>
      <c r="S6" s="10">
        <v>0</v>
      </c>
      <c r="T6" s="10">
        <v>0</v>
      </c>
      <c r="U6" s="10">
        <v>1</v>
      </c>
      <c r="W6">
        <f t="shared" si="0"/>
        <v>6</v>
      </c>
      <c r="X6">
        <f t="shared" si="1"/>
        <v>5</v>
      </c>
      <c r="Z6">
        <f t="shared" si="2"/>
        <v>0.75</v>
      </c>
    </row>
    <row r="7" spans="1:26">
      <c r="A7" s="6" t="s">
        <v>5</v>
      </c>
      <c r="B7" s="34">
        <v>1</v>
      </c>
      <c r="C7" s="34">
        <v>0</v>
      </c>
      <c r="D7" s="34">
        <v>0</v>
      </c>
      <c r="E7" s="34">
        <v>0</v>
      </c>
      <c r="F7" s="34">
        <v>1</v>
      </c>
      <c r="G7" s="34">
        <v>0</v>
      </c>
      <c r="H7" s="34">
        <v>1</v>
      </c>
      <c r="I7" s="34">
        <v>1</v>
      </c>
      <c r="J7" s="34">
        <v>0</v>
      </c>
      <c r="K7" s="34">
        <v>0</v>
      </c>
      <c r="L7" s="34">
        <v>1</v>
      </c>
      <c r="M7" s="34">
        <v>0</v>
      </c>
      <c r="N7" s="34">
        <v>0</v>
      </c>
      <c r="O7" s="34">
        <v>0</v>
      </c>
      <c r="P7" s="34">
        <v>1</v>
      </c>
      <c r="Q7" s="34">
        <v>1</v>
      </c>
      <c r="R7" s="34">
        <v>1</v>
      </c>
      <c r="S7" s="34">
        <v>0</v>
      </c>
      <c r="T7" s="34">
        <v>1</v>
      </c>
      <c r="U7" s="34">
        <v>1</v>
      </c>
      <c r="W7">
        <f t="shared" si="0"/>
        <v>4</v>
      </c>
      <c r="X7">
        <f t="shared" si="1"/>
        <v>6</v>
      </c>
      <c r="Z7">
        <f t="shared" si="2"/>
        <v>-1.75</v>
      </c>
    </row>
    <row r="8" spans="1:26">
      <c r="A8" s="6" t="s">
        <v>6</v>
      </c>
      <c r="B8" s="10">
        <v>0</v>
      </c>
      <c r="C8" s="10">
        <v>1</v>
      </c>
      <c r="D8" s="10">
        <v>0</v>
      </c>
      <c r="E8" s="10">
        <v>1</v>
      </c>
      <c r="F8" s="10">
        <v>1</v>
      </c>
      <c r="G8" s="10">
        <v>0</v>
      </c>
      <c r="H8" s="10">
        <v>0</v>
      </c>
      <c r="I8" s="10">
        <v>0</v>
      </c>
      <c r="J8" s="10">
        <v>0</v>
      </c>
      <c r="K8" s="10">
        <v>1</v>
      </c>
      <c r="L8" s="10">
        <v>0</v>
      </c>
      <c r="M8" s="10">
        <v>0</v>
      </c>
      <c r="N8" s="10">
        <v>0</v>
      </c>
      <c r="O8" s="10">
        <v>0</v>
      </c>
      <c r="P8" s="10">
        <v>1</v>
      </c>
      <c r="Q8" s="10">
        <v>0</v>
      </c>
      <c r="R8" s="10">
        <v>0</v>
      </c>
      <c r="S8" s="10">
        <v>0</v>
      </c>
      <c r="T8" s="10">
        <v>1</v>
      </c>
      <c r="U8" s="10">
        <v>0</v>
      </c>
      <c r="W8">
        <f t="shared" si="0"/>
        <v>4</v>
      </c>
      <c r="X8">
        <f t="shared" si="1"/>
        <v>2</v>
      </c>
      <c r="Z8">
        <f t="shared" si="2"/>
        <v>2.25</v>
      </c>
    </row>
    <row r="9" spans="1:26">
      <c r="A9" s="6" t="s">
        <v>7</v>
      </c>
      <c r="B9" s="34">
        <v>0</v>
      </c>
      <c r="C9" s="34">
        <v>0</v>
      </c>
      <c r="D9" s="34">
        <v>1</v>
      </c>
      <c r="E9" s="34">
        <v>0</v>
      </c>
      <c r="F9" s="34">
        <v>0</v>
      </c>
      <c r="G9" s="34">
        <v>0</v>
      </c>
      <c r="H9" s="34">
        <v>1</v>
      </c>
      <c r="I9" s="34">
        <v>0</v>
      </c>
      <c r="J9" s="34">
        <v>1</v>
      </c>
      <c r="K9" s="34">
        <v>1</v>
      </c>
      <c r="L9" s="34">
        <v>0</v>
      </c>
      <c r="M9" s="34">
        <v>1</v>
      </c>
      <c r="N9" s="34">
        <v>1</v>
      </c>
      <c r="O9" s="34">
        <v>1</v>
      </c>
      <c r="P9" s="34">
        <v>1</v>
      </c>
      <c r="Q9" s="34">
        <v>0</v>
      </c>
      <c r="R9" s="34">
        <v>0</v>
      </c>
      <c r="S9" s="34">
        <v>0</v>
      </c>
      <c r="T9" s="34">
        <v>1</v>
      </c>
      <c r="U9" s="34">
        <v>1</v>
      </c>
      <c r="W9">
        <f t="shared" si="0"/>
        <v>4</v>
      </c>
      <c r="X9">
        <f t="shared" si="1"/>
        <v>6</v>
      </c>
      <c r="Z9">
        <f t="shared" si="2"/>
        <v>-1.75</v>
      </c>
    </row>
    <row r="10" spans="1:26">
      <c r="A10" s="6" t="s">
        <v>8</v>
      </c>
      <c r="B10" s="10">
        <v>0</v>
      </c>
      <c r="C10" s="10">
        <v>1</v>
      </c>
      <c r="D10" s="10">
        <v>1</v>
      </c>
      <c r="E10" s="10">
        <v>1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10">
        <v>0</v>
      </c>
      <c r="M10" s="10">
        <v>1</v>
      </c>
      <c r="N10" s="10">
        <v>1</v>
      </c>
      <c r="O10" s="10">
        <v>1</v>
      </c>
      <c r="P10" s="10">
        <v>1</v>
      </c>
      <c r="Q10" s="10">
        <v>0</v>
      </c>
      <c r="R10" s="10">
        <v>0</v>
      </c>
      <c r="S10" s="10">
        <v>0</v>
      </c>
      <c r="T10" s="10">
        <v>1</v>
      </c>
      <c r="U10" s="10">
        <v>0</v>
      </c>
      <c r="W10">
        <f t="shared" si="0"/>
        <v>3</v>
      </c>
      <c r="X10">
        <f t="shared" si="1"/>
        <v>5</v>
      </c>
      <c r="Z10">
        <f t="shared" si="2"/>
        <v>-1.5</v>
      </c>
    </row>
    <row r="11" spans="1:26">
      <c r="A11" s="6" t="s">
        <v>9</v>
      </c>
      <c r="B11" s="34">
        <v>1</v>
      </c>
      <c r="C11" s="34">
        <v>0</v>
      </c>
      <c r="D11" s="34">
        <v>0</v>
      </c>
      <c r="E11" s="34">
        <v>0</v>
      </c>
      <c r="F11" s="34">
        <v>0</v>
      </c>
      <c r="G11" s="34">
        <v>0</v>
      </c>
      <c r="H11" s="34">
        <v>0</v>
      </c>
      <c r="I11" s="34">
        <v>0</v>
      </c>
      <c r="J11" s="34">
        <v>1</v>
      </c>
      <c r="K11" s="34">
        <v>0</v>
      </c>
      <c r="L11" s="34">
        <v>0</v>
      </c>
      <c r="M11" s="34">
        <v>0</v>
      </c>
      <c r="N11" s="34">
        <v>0</v>
      </c>
      <c r="O11" s="34">
        <v>1</v>
      </c>
      <c r="P11" s="34">
        <v>0</v>
      </c>
      <c r="Q11" s="34">
        <v>0</v>
      </c>
      <c r="R11" s="34">
        <v>0</v>
      </c>
      <c r="S11" s="34">
        <v>1</v>
      </c>
      <c r="T11" s="34">
        <v>1</v>
      </c>
      <c r="U11" s="34">
        <v>1</v>
      </c>
      <c r="W11">
        <f t="shared" si="0"/>
        <v>2</v>
      </c>
      <c r="X11">
        <f t="shared" si="1"/>
        <v>4</v>
      </c>
      <c r="Z11">
        <f t="shared" si="2"/>
        <v>0.75</v>
      </c>
    </row>
    <row r="12" spans="1:26">
      <c r="A12" s="6" t="s">
        <v>10</v>
      </c>
      <c r="B12" s="10">
        <v>1</v>
      </c>
      <c r="C12" s="10">
        <v>1</v>
      </c>
      <c r="D12" s="10">
        <v>0</v>
      </c>
      <c r="E12" s="10">
        <v>1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1</v>
      </c>
      <c r="L12" s="10">
        <v>0</v>
      </c>
      <c r="M12" s="10">
        <v>0</v>
      </c>
      <c r="N12" s="10">
        <v>0</v>
      </c>
      <c r="O12" s="10">
        <v>1</v>
      </c>
      <c r="P12" s="10">
        <v>1</v>
      </c>
      <c r="Q12" s="10">
        <v>0</v>
      </c>
      <c r="R12" s="10">
        <v>1</v>
      </c>
      <c r="S12" s="10">
        <v>1</v>
      </c>
      <c r="T12" s="10">
        <v>0</v>
      </c>
      <c r="U12" s="10">
        <v>0</v>
      </c>
      <c r="W12">
        <f t="shared" si="0"/>
        <v>4</v>
      </c>
      <c r="X12">
        <f t="shared" si="1"/>
        <v>4</v>
      </c>
      <c r="Z12">
        <f t="shared" si="2"/>
        <v>0.25</v>
      </c>
    </row>
    <row r="13" spans="1:26">
      <c r="A13" s="6" t="s">
        <v>11</v>
      </c>
      <c r="B13" s="34">
        <v>1</v>
      </c>
      <c r="C13" s="34">
        <v>1</v>
      </c>
      <c r="D13" s="34">
        <v>0</v>
      </c>
      <c r="E13" s="34">
        <v>0</v>
      </c>
      <c r="F13" s="34">
        <v>0</v>
      </c>
      <c r="G13" s="34">
        <v>0</v>
      </c>
      <c r="H13" s="34">
        <v>1</v>
      </c>
      <c r="I13" s="34">
        <v>0</v>
      </c>
      <c r="J13" s="34">
        <v>1</v>
      </c>
      <c r="K13" s="34">
        <v>1</v>
      </c>
      <c r="L13" s="34">
        <v>0</v>
      </c>
      <c r="M13" s="34">
        <v>0</v>
      </c>
      <c r="N13" s="34">
        <v>1</v>
      </c>
      <c r="O13" s="34">
        <v>1</v>
      </c>
      <c r="P13" s="34">
        <v>1</v>
      </c>
      <c r="Q13" s="34">
        <v>0</v>
      </c>
      <c r="R13" s="34">
        <v>0</v>
      </c>
      <c r="S13" s="34">
        <v>1</v>
      </c>
      <c r="T13" s="34">
        <v>0</v>
      </c>
      <c r="U13" s="34">
        <v>1</v>
      </c>
      <c r="W13">
        <f t="shared" si="0"/>
        <v>5</v>
      </c>
      <c r="X13">
        <f t="shared" si="1"/>
        <v>5</v>
      </c>
      <c r="Z13">
        <f t="shared" si="2"/>
        <v>0</v>
      </c>
    </row>
    <row r="14" spans="1:26">
      <c r="A14" s="6" t="s">
        <v>12</v>
      </c>
      <c r="B14" s="10">
        <v>1</v>
      </c>
      <c r="C14" s="10">
        <v>1</v>
      </c>
      <c r="D14" s="10">
        <v>0</v>
      </c>
      <c r="E14" s="10">
        <v>1</v>
      </c>
      <c r="F14" s="10">
        <v>0</v>
      </c>
      <c r="G14" s="10">
        <v>0</v>
      </c>
      <c r="H14" s="10">
        <v>1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1</v>
      </c>
      <c r="O14" s="10">
        <v>1</v>
      </c>
      <c r="P14" s="10">
        <v>1</v>
      </c>
      <c r="Q14" s="10">
        <v>0</v>
      </c>
      <c r="R14" s="10">
        <v>1</v>
      </c>
      <c r="S14" s="10">
        <v>1</v>
      </c>
      <c r="T14" s="10">
        <v>0</v>
      </c>
      <c r="U14" s="10">
        <v>0</v>
      </c>
      <c r="W14">
        <f t="shared" si="0"/>
        <v>4</v>
      </c>
      <c r="X14">
        <f t="shared" si="1"/>
        <v>5</v>
      </c>
      <c r="Z14">
        <f t="shared" si="2"/>
        <v>-0.75</v>
      </c>
    </row>
    <row r="15" spans="1:26">
      <c r="A15" s="6" t="s">
        <v>13</v>
      </c>
      <c r="B15" s="34">
        <v>1</v>
      </c>
      <c r="C15" s="34">
        <v>0</v>
      </c>
      <c r="D15" s="34">
        <v>0</v>
      </c>
      <c r="E15" s="34">
        <v>0</v>
      </c>
      <c r="F15" s="34">
        <v>1</v>
      </c>
      <c r="G15" s="34">
        <v>0</v>
      </c>
      <c r="H15" s="34">
        <v>0</v>
      </c>
      <c r="I15" s="34">
        <v>1</v>
      </c>
      <c r="J15" s="34">
        <v>1</v>
      </c>
      <c r="K15" s="34">
        <v>0</v>
      </c>
      <c r="L15" s="34">
        <v>1</v>
      </c>
      <c r="M15" s="34">
        <v>0</v>
      </c>
      <c r="N15" s="34">
        <v>0</v>
      </c>
      <c r="O15" s="34">
        <v>1</v>
      </c>
      <c r="P15" s="34">
        <v>0</v>
      </c>
      <c r="Q15" s="34">
        <v>0</v>
      </c>
      <c r="R15" s="34">
        <v>0</v>
      </c>
      <c r="S15" s="34">
        <v>0</v>
      </c>
      <c r="T15" s="34">
        <v>0</v>
      </c>
      <c r="U15" s="34">
        <v>1</v>
      </c>
      <c r="W15">
        <f t="shared" si="0"/>
        <v>4</v>
      </c>
      <c r="X15">
        <f t="shared" si="1"/>
        <v>3</v>
      </c>
      <c r="Z15">
        <f t="shared" si="2"/>
        <v>1.25</v>
      </c>
    </row>
    <row r="16" spans="1:26">
      <c r="A16" s="6" t="s">
        <v>14</v>
      </c>
      <c r="B16" s="10">
        <v>1</v>
      </c>
      <c r="C16" s="10">
        <v>0</v>
      </c>
      <c r="D16" s="10">
        <v>0</v>
      </c>
      <c r="E16" s="10">
        <v>0</v>
      </c>
      <c r="F16" s="10">
        <v>1</v>
      </c>
      <c r="G16" s="10">
        <v>0</v>
      </c>
      <c r="H16" s="10">
        <v>1</v>
      </c>
      <c r="I16" s="10">
        <v>1</v>
      </c>
      <c r="J16" s="10">
        <v>0</v>
      </c>
      <c r="K16" s="10">
        <v>1</v>
      </c>
      <c r="L16" s="10">
        <v>1</v>
      </c>
      <c r="M16" s="10">
        <v>0</v>
      </c>
      <c r="N16" s="10">
        <v>1</v>
      </c>
      <c r="O16" s="10">
        <v>1</v>
      </c>
      <c r="P16" s="10">
        <v>0</v>
      </c>
      <c r="Q16" s="10">
        <v>0</v>
      </c>
      <c r="R16" s="10">
        <v>0</v>
      </c>
      <c r="S16" s="10">
        <v>0</v>
      </c>
      <c r="T16" s="10">
        <v>1</v>
      </c>
      <c r="U16" s="10">
        <v>0</v>
      </c>
      <c r="W16">
        <f t="shared" si="0"/>
        <v>5</v>
      </c>
      <c r="X16">
        <f t="shared" si="1"/>
        <v>4</v>
      </c>
      <c r="Z16">
        <f t="shared" si="2"/>
        <v>0</v>
      </c>
    </row>
    <row r="17" spans="1:26">
      <c r="A17" s="6" t="s">
        <v>15</v>
      </c>
      <c r="B17" s="34">
        <v>0</v>
      </c>
      <c r="C17" s="34">
        <v>0</v>
      </c>
      <c r="D17" s="34">
        <v>1</v>
      </c>
      <c r="E17" s="34">
        <v>1</v>
      </c>
      <c r="F17" s="34">
        <v>1</v>
      </c>
      <c r="G17" s="34">
        <v>0</v>
      </c>
      <c r="H17" s="34">
        <v>1</v>
      </c>
      <c r="I17" s="34">
        <v>1</v>
      </c>
      <c r="J17" s="34">
        <v>1</v>
      </c>
      <c r="K17" s="34">
        <v>1</v>
      </c>
      <c r="L17" s="34">
        <v>1</v>
      </c>
      <c r="M17" s="34">
        <v>0</v>
      </c>
      <c r="N17" s="34">
        <v>1</v>
      </c>
      <c r="O17" s="34">
        <v>0</v>
      </c>
      <c r="P17" s="34">
        <v>0</v>
      </c>
      <c r="Q17" s="34">
        <v>1</v>
      </c>
      <c r="R17" s="34">
        <v>1</v>
      </c>
      <c r="S17" s="34">
        <v>0</v>
      </c>
      <c r="T17" s="34">
        <v>1</v>
      </c>
      <c r="U17" s="34">
        <v>1</v>
      </c>
      <c r="W17">
        <f t="shared" si="0"/>
        <v>7</v>
      </c>
      <c r="X17">
        <f t="shared" si="1"/>
        <v>6</v>
      </c>
      <c r="Z17">
        <f t="shared" si="2"/>
        <v>3.5</v>
      </c>
    </row>
    <row r="18" spans="1:26">
      <c r="A18" s="6" t="s">
        <v>16</v>
      </c>
      <c r="B18" s="10">
        <v>0</v>
      </c>
      <c r="C18" s="10">
        <v>1</v>
      </c>
      <c r="D18" s="10">
        <v>1</v>
      </c>
      <c r="E18" s="10">
        <v>1</v>
      </c>
      <c r="F18" s="10">
        <v>0</v>
      </c>
      <c r="G18" s="10">
        <v>1</v>
      </c>
      <c r="H18" s="10">
        <v>0</v>
      </c>
      <c r="I18" s="10">
        <v>1</v>
      </c>
      <c r="J18" s="10">
        <v>0</v>
      </c>
      <c r="K18" s="10">
        <v>0</v>
      </c>
      <c r="L18" s="10">
        <v>1</v>
      </c>
      <c r="M18" s="10">
        <v>0</v>
      </c>
      <c r="N18" s="10">
        <v>1</v>
      </c>
      <c r="O18" s="10">
        <v>1</v>
      </c>
      <c r="P18" s="10">
        <v>0</v>
      </c>
      <c r="Q18" s="10">
        <v>1</v>
      </c>
      <c r="R18" s="10">
        <v>0</v>
      </c>
      <c r="S18" s="10">
        <v>0</v>
      </c>
      <c r="T18" s="10">
        <v>0</v>
      </c>
      <c r="U18" s="10">
        <v>0</v>
      </c>
      <c r="W18">
        <f t="shared" si="0"/>
        <v>5</v>
      </c>
      <c r="X18">
        <f t="shared" si="1"/>
        <v>4</v>
      </c>
      <c r="Z18">
        <f t="shared" si="2"/>
        <v>0</v>
      </c>
    </row>
    <row r="19" spans="1:26">
      <c r="A19" s="6" t="s">
        <v>17</v>
      </c>
      <c r="B19" s="34">
        <v>0</v>
      </c>
      <c r="C19" s="34">
        <v>1</v>
      </c>
      <c r="D19" s="34">
        <v>0</v>
      </c>
      <c r="E19" s="34">
        <v>0</v>
      </c>
      <c r="F19" s="34">
        <v>1</v>
      </c>
      <c r="G19" s="34">
        <v>1</v>
      </c>
      <c r="H19" s="34">
        <v>0</v>
      </c>
      <c r="I19" s="34">
        <v>1</v>
      </c>
      <c r="J19" s="34">
        <v>1</v>
      </c>
      <c r="K19" s="34">
        <v>0</v>
      </c>
      <c r="L19" s="34">
        <v>1</v>
      </c>
      <c r="M19" s="34">
        <v>0</v>
      </c>
      <c r="N19" s="34">
        <v>0</v>
      </c>
      <c r="O19" s="34">
        <v>0</v>
      </c>
      <c r="P19" s="34">
        <v>1</v>
      </c>
      <c r="Q19" s="34">
        <v>1</v>
      </c>
      <c r="R19" s="34">
        <v>1</v>
      </c>
      <c r="S19" s="34">
        <v>0</v>
      </c>
      <c r="T19" s="34">
        <v>0</v>
      </c>
      <c r="U19" s="34">
        <v>1</v>
      </c>
      <c r="W19">
        <f t="shared" si="0"/>
        <v>5</v>
      </c>
      <c r="X19">
        <f t="shared" si="1"/>
        <v>5</v>
      </c>
      <c r="Z19">
        <f t="shared" si="2"/>
        <v>0</v>
      </c>
    </row>
    <row r="20" spans="1:26">
      <c r="A20" s="6" t="s">
        <v>18</v>
      </c>
      <c r="B20" s="10">
        <v>1</v>
      </c>
      <c r="C20" s="10">
        <v>1</v>
      </c>
      <c r="D20" s="10">
        <v>0</v>
      </c>
      <c r="E20" s="10">
        <v>0</v>
      </c>
      <c r="F20" s="10">
        <v>1</v>
      </c>
      <c r="G20" s="10">
        <v>0</v>
      </c>
      <c r="H20" s="10">
        <v>1</v>
      </c>
      <c r="I20" s="10">
        <v>0</v>
      </c>
      <c r="J20" s="10">
        <v>1</v>
      </c>
      <c r="K20" s="10">
        <v>1</v>
      </c>
      <c r="L20" s="10">
        <v>0</v>
      </c>
      <c r="M20" s="10">
        <v>0</v>
      </c>
      <c r="N20" s="10">
        <v>1</v>
      </c>
      <c r="O20" s="10">
        <v>0</v>
      </c>
      <c r="P20" s="10">
        <v>0</v>
      </c>
      <c r="Q20" s="10">
        <v>0</v>
      </c>
      <c r="R20" s="10">
        <v>0</v>
      </c>
      <c r="S20" s="10">
        <v>0</v>
      </c>
      <c r="T20" s="10">
        <v>0</v>
      </c>
      <c r="U20" s="10">
        <v>0</v>
      </c>
      <c r="W20">
        <f t="shared" si="0"/>
        <v>6</v>
      </c>
      <c r="X20">
        <f t="shared" si="1"/>
        <v>1</v>
      </c>
      <c r="Z20">
        <f t="shared" si="2"/>
        <v>-3.25</v>
      </c>
    </row>
    <row r="21" spans="1:26">
      <c r="A21" s="7" t="s">
        <v>19</v>
      </c>
      <c r="B21" s="35">
        <v>1</v>
      </c>
      <c r="C21" s="35">
        <v>1</v>
      </c>
      <c r="D21" s="35">
        <v>0</v>
      </c>
      <c r="E21" s="35">
        <v>0</v>
      </c>
      <c r="F21" s="35">
        <v>1</v>
      </c>
      <c r="G21" s="35">
        <v>0</v>
      </c>
      <c r="H21" s="35">
        <v>1</v>
      </c>
      <c r="I21" s="35">
        <v>0</v>
      </c>
      <c r="J21" s="35">
        <v>1</v>
      </c>
      <c r="K21" s="35">
        <v>1</v>
      </c>
      <c r="L21" s="35">
        <v>0</v>
      </c>
      <c r="M21" s="35">
        <v>0</v>
      </c>
      <c r="N21" s="35">
        <v>0</v>
      </c>
      <c r="O21" s="35">
        <v>1</v>
      </c>
      <c r="P21" s="35">
        <v>1</v>
      </c>
      <c r="Q21" s="35">
        <v>0</v>
      </c>
      <c r="R21" s="35">
        <v>1</v>
      </c>
      <c r="S21" s="35">
        <v>0</v>
      </c>
      <c r="T21" s="35">
        <v>0</v>
      </c>
      <c r="U21" s="35">
        <v>1</v>
      </c>
      <c r="W21">
        <f t="shared" si="0"/>
        <v>6</v>
      </c>
      <c r="X21">
        <f t="shared" si="1"/>
        <v>4</v>
      </c>
      <c r="Z21">
        <f t="shared" si="2"/>
        <v>-0.25</v>
      </c>
    </row>
    <row r="22" spans="1:26">
      <c r="V22" t="s">
        <v>53</v>
      </c>
      <c r="W22" s="4">
        <f>AVERAGE(W2:W21)</f>
        <v>5</v>
      </c>
      <c r="X22" s="4">
        <f>AVERAGE(X2:X21)</f>
        <v>4.25</v>
      </c>
    </row>
    <row r="23" spans="1:26">
      <c r="U23" s="43" t="s">
        <v>54</v>
      </c>
      <c r="V23" s="43"/>
      <c r="W23" s="4">
        <f>STDEV(W2:W21)</f>
        <v>1.4509525002200232</v>
      </c>
      <c r="X23" s="4">
        <f>STDEV(X2:X21)</f>
        <v>1.292692009559488</v>
      </c>
    </row>
    <row r="25" spans="1:26">
      <c r="B25" t="s">
        <v>57</v>
      </c>
    </row>
    <row r="26" spans="1:26">
      <c r="B26" s="19" t="s">
        <v>55</v>
      </c>
      <c r="C26">
        <f>SUM(Z2:Z21)/(20*W23*X23)</f>
        <v>-2.6657642830149906E-2</v>
      </c>
    </row>
    <row r="28" spans="1:26">
      <c r="B28" s="18" t="s">
        <v>56</v>
      </c>
      <c r="C28" s="21">
        <f>2*C26/(1+C26)</f>
        <v>-5.4775470591172673E-2</v>
      </c>
    </row>
    <row r="31" spans="1:26">
      <c r="B31" s="18"/>
      <c r="C31" s="21"/>
    </row>
    <row r="33" spans="2:2">
      <c r="B33" s="44" t="s">
        <v>78</v>
      </c>
    </row>
  </sheetData>
  <sortState columnSort="1" ref="B1:U21">
    <sortCondition sortBy="cellColor" ref="B21:U21" dxfId="0"/>
  </sortState>
  <mergeCells count="1">
    <mergeCell ref="U23:V2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23"/>
  <sheetViews>
    <sheetView zoomScale="90" zoomScaleNormal="90" workbookViewId="0">
      <selection activeCell="D35" sqref="D35"/>
    </sheetView>
  </sheetViews>
  <sheetFormatPr defaultRowHeight="14.4"/>
  <cols>
    <col min="2" max="2" width="17.88671875" customWidth="1"/>
  </cols>
  <sheetData>
    <row r="1" spans="1:11" ht="29.4" thickBot="1">
      <c r="A1" s="5"/>
      <c r="B1" s="12" t="s">
        <v>59</v>
      </c>
      <c r="C1" s="24" t="s">
        <v>60</v>
      </c>
      <c r="E1" t="s">
        <v>61</v>
      </c>
      <c r="F1" t="s">
        <v>62</v>
      </c>
      <c r="G1" t="s">
        <v>64</v>
      </c>
    </row>
    <row r="2" spans="1:11" ht="15" thickTop="1">
      <c r="A2" s="20" t="s">
        <v>0</v>
      </c>
      <c r="B2" s="37">
        <f>SUM(ИсходныеДанные[[#This Row],[B01]:[B20]])</f>
        <v>12</v>
      </c>
      <c r="C2" s="22">
        <v>13</v>
      </c>
      <c r="E2">
        <f>B2-$B$22</f>
        <v>2.75</v>
      </c>
      <c r="F2">
        <f>C2-$C$22</f>
        <v>1.6999999999999993</v>
      </c>
      <c r="G2">
        <f>E2*F2</f>
        <v>4.674999999999998</v>
      </c>
      <c r="J2" t="s">
        <v>63</v>
      </c>
    </row>
    <row r="3" spans="1:11">
      <c r="A3" s="6" t="s">
        <v>1</v>
      </c>
      <c r="B3" s="38">
        <f>SUM(ИсходныеДанные[[#This Row],[B01]:[B20]])</f>
        <v>9</v>
      </c>
      <c r="C3" s="22">
        <v>12</v>
      </c>
      <c r="E3">
        <f t="shared" ref="E3:E21" si="0">B3-$B$22</f>
        <v>-0.25</v>
      </c>
      <c r="F3">
        <f t="shared" ref="F3:F21" si="1">C3-$C$22</f>
        <v>0.69999999999999929</v>
      </c>
      <c r="G3">
        <f t="shared" ref="G3:G21" si="2">E3*F3</f>
        <v>-0.17499999999999982</v>
      </c>
      <c r="J3" s="18" t="s">
        <v>65</v>
      </c>
      <c r="K3" s="21">
        <f>SUM(G2:G21)/(20*B23*C23)</f>
        <v>0.26526023722929626</v>
      </c>
    </row>
    <row r="4" spans="1:11">
      <c r="A4" s="6" t="s">
        <v>2</v>
      </c>
      <c r="B4" s="39">
        <f>SUM(ИсходныеДанные[[#This Row],[B01]:[B20]])</f>
        <v>12</v>
      </c>
      <c r="C4" s="22">
        <v>8</v>
      </c>
      <c r="E4">
        <f t="shared" si="0"/>
        <v>2.75</v>
      </c>
      <c r="F4">
        <f t="shared" si="1"/>
        <v>-3.3000000000000007</v>
      </c>
      <c r="G4">
        <f t="shared" si="2"/>
        <v>-9.0750000000000028</v>
      </c>
    </row>
    <row r="5" spans="1:11">
      <c r="A5" s="6" t="s">
        <v>3</v>
      </c>
      <c r="B5" s="38">
        <f>SUM(ИсходныеДанные[[#This Row],[B01]:[B20]])</f>
        <v>9</v>
      </c>
      <c r="C5" s="22">
        <v>14</v>
      </c>
      <c r="E5">
        <f t="shared" si="0"/>
        <v>-0.25</v>
      </c>
      <c r="F5">
        <f t="shared" si="1"/>
        <v>2.6999999999999993</v>
      </c>
      <c r="G5">
        <f t="shared" si="2"/>
        <v>-0.67499999999999982</v>
      </c>
      <c r="J5" s="21" t="s">
        <v>77</v>
      </c>
    </row>
    <row r="6" spans="1:11">
      <c r="A6" s="6" t="s">
        <v>4</v>
      </c>
      <c r="B6" s="39">
        <f>SUM(ИсходныеДанные[[#This Row],[B01]:[B20]])</f>
        <v>11</v>
      </c>
      <c r="C6" s="22">
        <v>11</v>
      </c>
      <c r="E6">
        <f t="shared" si="0"/>
        <v>1.75</v>
      </c>
      <c r="F6">
        <f t="shared" si="1"/>
        <v>-0.30000000000000071</v>
      </c>
      <c r="G6">
        <f t="shared" si="2"/>
        <v>-0.52500000000000124</v>
      </c>
    </row>
    <row r="7" spans="1:11">
      <c r="A7" s="6" t="s">
        <v>5</v>
      </c>
      <c r="B7" s="38">
        <f>SUM(ИсходныеДанные[[#This Row],[B01]:[B20]])</f>
        <v>10</v>
      </c>
      <c r="C7" s="22">
        <v>17</v>
      </c>
      <c r="E7">
        <f t="shared" si="0"/>
        <v>0.75</v>
      </c>
      <c r="F7">
        <f t="shared" si="1"/>
        <v>5.6999999999999993</v>
      </c>
      <c r="G7">
        <f t="shared" si="2"/>
        <v>4.2749999999999995</v>
      </c>
    </row>
    <row r="8" spans="1:11">
      <c r="A8" s="6" t="s">
        <v>6</v>
      </c>
      <c r="B8" s="39">
        <f>SUM(ИсходныеДанные[[#This Row],[B01]:[B20]])</f>
        <v>6</v>
      </c>
      <c r="C8" s="22">
        <v>12</v>
      </c>
      <c r="E8">
        <f t="shared" si="0"/>
        <v>-3.25</v>
      </c>
      <c r="F8">
        <f t="shared" si="1"/>
        <v>0.69999999999999929</v>
      </c>
      <c r="G8">
        <f t="shared" si="2"/>
        <v>-2.2749999999999977</v>
      </c>
    </row>
    <row r="9" spans="1:11">
      <c r="A9" s="6" t="s">
        <v>7</v>
      </c>
      <c r="B9" s="38">
        <f>SUM(ИсходныеДанные[[#This Row],[B01]:[B20]])</f>
        <v>10</v>
      </c>
      <c r="C9" s="22">
        <v>10</v>
      </c>
      <c r="E9">
        <f t="shared" si="0"/>
        <v>0.75</v>
      </c>
      <c r="F9">
        <f t="shared" si="1"/>
        <v>-1.3000000000000007</v>
      </c>
      <c r="G9">
        <f t="shared" si="2"/>
        <v>-0.97500000000000053</v>
      </c>
    </row>
    <row r="10" spans="1:11">
      <c r="A10" s="6" t="s">
        <v>8</v>
      </c>
      <c r="B10" s="39">
        <f>SUM(ИсходныеДанные[[#This Row],[B01]:[B20]])</f>
        <v>8</v>
      </c>
      <c r="C10" s="22">
        <v>9</v>
      </c>
      <c r="E10">
        <f t="shared" si="0"/>
        <v>-1.25</v>
      </c>
      <c r="F10">
        <f t="shared" si="1"/>
        <v>-2.3000000000000007</v>
      </c>
      <c r="G10">
        <f t="shared" si="2"/>
        <v>2.8750000000000009</v>
      </c>
    </row>
    <row r="11" spans="1:11">
      <c r="A11" s="6" t="s">
        <v>9</v>
      </c>
      <c r="B11" s="38">
        <f>SUM(ИсходныеДанные[[#This Row],[B01]:[B20]])</f>
        <v>6</v>
      </c>
      <c r="C11" s="22">
        <v>6</v>
      </c>
      <c r="E11">
        <f t="shared" si="0"/>
        <v>-3.25</v>
      </c>
      <c r="F11">
        <f t="shared" si="1"/>
        <v>-5.3000000000000007</v>
      </c>
      <c r="G11">
        <f t="shared" si="2"/>
        <v>17.225000000000001</v>
      </c>
    </row>
    <row r="12" spans="1:11">
      <c r="A12" s="6" t="s">
        <v>10</v>
      </c>
      <c r="B12" s="39">
        <f>SUM(ИсходныеДанные[[#This Row],[B01]:[B20]])</f>
        <v>8</v>
      </c>
      <c r="C12" s="22">
        <v>18</v>
      </c>
      <c r="E12">
        <f t="shared" si="0"/>
        <v>-1.25</v>
      </c>
      <c r="F12">
        <f t="shared" si="1"/>
        <v>6.6999999999999993</v>
      </c>
      <c r="G12">
        <f t="shared" si="2"/>
        <v>-8.375</v>
      </c>
    </row>
    <row r="13" spans="1:11">
      <c r="A13" s="6" t="s">
        <v>11</v>
      </c>
      <c r="B13" s="38">
        <f>SUM(ИсходныеДанные[[#This Row],[B01]:[B20]])</f>
        <v>10</v>
      </c>
      <c r="C13" s="22">
        <v>20</v>
      </c>
      <c r="E13">
        <f t="shared" si="0"/>
        <v>0.75</v>
      </c>
      <c r="F13">
        <f t="shared" si="1"/>
        <v>8.6999999999999993</v>
      </c>
      <c r="G13">
        <f t="shared" si="2"/>
        <v>6.5249999999999995</v>
      </c>
    </row>
    <row r="14" spans="1:11">
      <c r="A14" s="6" t="s">
        <v>12</v>
      </c>
      <c r="B14" s="39">
        <f>SUM(ИсходныеДанные[[#This Row],[B01]:[B20]])</f>
        <v>9</v>
      </c>
      <c r="C14" s="22">
        <v>1</v>
      </c>
      <c r="E14">
        <f t="shared" si="0"/>
        <v>-0.25</v>
      </c>
      <c r="F14">
        <f t="shared" si="1"/>
        <v>-10.3</v>
      </c>
      <c r="G14">
        <f t="shared" si="2"/>
        <v>2.5750000000000002</v>
      </c>
    </row>
    <row r="15" spans="1:11">
      <c r="A15" s="6" t="s">
        <v>13</v>
      </c>
      <c r="B15" s="38">
        <f>SUM(ИсходныеДанные[[#This Row],[B01]:[B20]])</f>
        <v>7</v>
      </c>
      <c r="C15" s="22">
        <v>1</v>
      </c>
      <c r="E15">
        <f t="shared" si="0"/>
        <v>-2.25</v>
      </c>
      <c r="F15">
        <f t="shared" si="1"/>
        <v>-10.3</v>
      </c>
      <c r="G15">
        <f t="shared" si="2"/>
        <v>23.175000000000001</v>
      </c>
    </row>
    <row r="16" spans="1:11">
      <c r="A16" s="6" t="s">
        <v>14</v>
      </c>
      <c r="B16" s="39">
        <f>SUM(ИсходныеДанные[[#This Row],[B01]:[B20]])</f>
        <v>9</v>
      </c>
      <c r="C16" s="22">
        <v>5</v>
      </c>
      <c r="E16">
        <f t="shared" si="0"/>
        <v>-0.25</v>
      </c>
      <c r="F16">
        <f t="shared" si="1"/>
        <v>-6.3000000000000007</v>
      </c>
      <c r="G16">
        <f t="shared" si="2"/>
        <v>1.5750000000000002</v>
      </c>
    </row>
    <row r="17" spans="1:7">
      <c r="A17" s="6" t="s">
        <v>15</v>
      </c>
      <c r="B17" s="38">
        <f>SUM(ИсходныеДанные[[#This Row],[B01]:[B20]])</f>
        <v>13</v>
      </c>
      <c r="C17" s="22">
        <v>16</v>
      </c>
      <c r="E17">
        <f t="shared" si="0"/>
        <v>3.75</v>
      </c>
      <c r="F17">
        <f t="shared" si="1"/>
        <v>4.6999999999999993</v>
      </c>
      <c r="G17">
        <f t="shared" si="2"/>
        <v>17.624999999999996</v>
      </c>
    </row>
    <row r="18" spans="1:7">
      <c r="A18" s="6" t="s">
        <v>16</v>
      </c>
      <c r="B18" s="39">
        <f>SUM(ИсходныеДанные[[#This Row],[B01]:[B20]])</f>
        <v>9</v>
      </c>
      <c r="C18" s="22">
        <v>19</v>
      </c>
      <c r="E18">
        <f t="shared" si="0"/>
        <v>-0.25</v>
      </c>
      <c r="F18">
        <f t="shared" si="1"/>
        <v>7.6999999999999993</v>
      </c>
      <c r="G18">
        <f t="shared" si="2"/>
        <v>-1.9249999999999998</v>
      </c>
    </row>
    <row r="19" spans="1:7">
      <c r="A19" s="6" t="s">
        <v>17</v>
      </c>
      <c r="B19" s="38">
        <f>SUM(ИсходныеДанные[[#This Row],[B01]:[B20]])</f>
        <v>10</v>
      </c>
      <c r="C19" s="22">
        <v>12</v>
      </c>
      <c r="E19">
        <f t="shared" si="0"/>
        <v>0.75</v>
      </c>
      <c r="F19">
        <f t="shared" si="1"/>
        <v>0.69999999999999929</v>
      </c>
      <c r="G19">
        <f t="shared" si="2"/>
        <v>0.52499999999999947</v>
      </c>
    </row>
    <row r="20" spans="1:7">
      <c r="A20" s="6" t="s">
        <v>18</v>
      </c>
      <c r="B20" s="39">
        <f>SUM(ИсходныеДанные[[#This Row],[B01]:[B20]])</f>
        <v>7</v>
      </c>
      <c r="C20" s="22">
        <v>12</v>
      </c>
      <c r="E20">
        <f t="shared" si="0"/>
        <v>-2.25</v>
      </c>
      <c r="F20">
        <f t="shared" si="1"/>
        <v>0.69999999999999929</v>
      </c>
      <c r="G20">
        <f t="shared" si="2"/>
        <v>-1.5749999999999984</v>
      </c>
    </row>
    <row r="21" spans="1:7">
      <c r="A21" s="7" t="s">
        <v>19</v>
      </c>
      <c r="B21" s="40">
        <f>SUM(ИсходныеДанные[[#This Row],[B01]:[B20]])</f>
        <v>10</v>
      </c>
      <c r="C21" s="22">
        <v>10</v>
      </c>
      <c r="E21">
        <f t="shared" si="0"/>
        <v>0.75</v>
      </c>
      <c r="F21">
        <f t="shared" si="1"/>
        <v>-1.3000000000000007</v>
      </c>
      <c r="G21">
        <f t="shared" si="2"/>
        <v>-0.97500000000000053</v>
      </c>
    </row>
    <row r="22" spans="1:7">
      <c r="A22" t="s">
        <v>53</v>
      </c>
      <c r="B22">
        <f>AVERAGE(B2:B21)</f>
        <v>9.25</v>
      </c>
      <c r="C22">
        <f>AVERAGE(C2:C21)</f>
        <v>11.3</v>
      </c>
    </row>
    <row r="23" spans="1:7">
      <c r="A23" t="s">
        <v>54</v>
      </c>
      <c r="B23" s="4">
        <f>STDEV(B2:B21)</f>
        <v>1.9159991209755154</v>
      </c>
      <c r="C23" s="4">
        <f>STDEV(C2:C21)</f>
        <v>5.3616572457639089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Z43"/>
  <sheetViews>
    <sheetView topLeftCell="B1" workbookViewId="0">
      <selection activeCell="E23" sqref="E23"/>
    </sheetView>
  </sheetViews>
  <sheetFormatPr defaultRowHeight="14.4"/>
  <cols>
    <col min="1" max="1" width="10.6640625" customWidth="1"/>
    <col min="2" max="2" width="17.6640625" customWidth="1"/>
    <col min="6" max="10" width="8.88671875" customWidth="1"/>
    <col min="11" max="11" width="6.33203125" bestFit="1" customWidth="1"/>
    <col min="12" max="26" width="8.88671875" customWidth="1"/>
  </cols>
  <sheetData>
    <row r="1" spans="1:26" ht="29.4" thickBot="1">
      <c r="A1" s="5"/>
      <c r="B1" s="24" t="s">
        <v>59</v>
      </c>
      <c r="C1" s="24" t="s">
        <v>66</v>
      </c>
      <c r="D1" s="24" t="s">
        <v>67</v>
      </c>
      <c r="F1" s="14" t="s">
        <v>20</v>
      </c>
      <c r="G1" s="14" t="s">
        <v>27</v>
      </c>
      <c r="H1" s="14" t="s">
        <v>22</v>
      </c>
      <c r="I1" s="14" t="s">
        <v>32</v>
      </c>
      <c r="J1" s="14" t="s">
        <v>36</v>
      </c>
      <c r="K1" s="14" t="s">
        <v>38</v>
      </c>
      <c r="L1" s="14" t="s">
        <v>25</v>
      </c>
      <c r="M1" s="14" t="s">
        <v>28</v>
      </c>
      <c r="N1" s="14" t="s">
        <v>29</v>
      </c>
      <c r="O1" s="14" t="s">
        <v>39</v>
      </c>
      <c r="P1" s="14" t="s">
        <v>21</v>
      </c>
      <c r="Q1" s="14" t="s">
        <v>26</v>
      </c>
      <c r="R1" s="14" t="s">
        <v>34</v>
      </c>
      <c r="S1" s="14" t="s">
        <v>33</v>
      </c>
      <c r="T1" s="14" t="s">
        <v>24</v>
      </c>
      <c r="U1" s="14" t="s">
        <v>37</v>
      </c>
      <c r="V1" s="14" t="s">
        <v>23</v>
      </c>
      <c r="W1" s="14" t="s">
        <v>31</v>
      </c>
      <c r="X1" s="14" t="s">
        <v>35</v>
      </c>
      <c r="Y1" s="14" t="s">
        <v>30</v>
      </c>
    </row>
    <row r="2" spans="1:26" ht="15" thickTop="1">
      <c r="A2" s="20" t="s">
        <v>2</v>
      </c>
      <c r="B2" s="23">
        <f>SUM(F2:Y2)</f>
        <v>13</v>
      </c>
      <c r="C2" s="23">
        <f>B2/16</f>
        <v>0.8125</v>
      </c>
      <c r="D2" s="26" t="s">
        <v>72</v>
      </c>
      <c r="F2" s="34">
        <v>0</v>
      </c>
      <c r="G2" s="34">
        <v>0</v>
      </c>
      <c r="H2" s="34">
        <v>0</v>
      </c>
      <c r="I2" s="34">
        <v>1</v>
      </c>
      <c r="J2" s="34">
        <v>1</v>
      </c>
      <c r="K2" s="34">
        <v>1</v>
      </c>
      <c r="L2" s="34">
        <v>1</v>
      </c>
      <c r="M2" s="34">
        <v>1</v>
      </c>
      <c r="N2" s="34">
        <v>0</v>
      </c>
      <c r="O2" s="34">
        <v>1</v>
      </c>
      <c r="P2" s="34">
        <v>1</v>
      </c>
      <c r="Q2" s="34">
        <v>1</v>
      </c>
      <c r="R2" s="34">
        <v>1</v>
      </c>
      <c r="S2" s="34">
        <v>1</v>
      </c>
      <c r="T2" s="34">
        <v>1</v>
      </c>
      <c r="U2" s="34">
        <v>1</v>
      </c>
      <c r="V2" s="34">
        <v>0</v>
      </c>
      <c r="W2" s="34">
        <v>1</v>
      </c>
      <c r="X2" s="34">
        <v>0</v>
      </c>
      <c r="Y2" s="34">
        <v>0</v>
      </c>
      <c r="Z2" s="11"/>
    </row>
    <row r="3" spans="1:26">
      <c r="A3" s="6" t="s">
        <v>0</v>
      </c>
      <c r="B3" s="23">
        <f t="shared" ref="B3:B21" si="0">SUM(F3:Y3)</f>
        <v>12</v>
      </c>
      <c r="C3" s="23">
        <f t="shared" ref="C3:C21" si="1">B3/16</f>
        <v>0.75</v>
      </c>
      <c r="D3" s="25" t="s">
        <v>72</v>
      </c>
      <c r="F3" s="10">
        <v>1</v>
      </c>
      <c r="G3" s="10">
        <v>1</v>
      </c>
      <c r="H3" s="10">
        <v>1</v>
      </c>
      <c r="I3" s="10">
        <v>1</v>
      </c>
      <c r="J3" s="10">
        <v>1</v>
      </c>
      <c r="K3" s="10">
        <v>1</v>
      </c>
      <c r="L3" s="10">
        <v>1</v>
      </c>
      <c r="M3" s="10">
        <v>0</v>
      </c>
      <c r="N3" s="10">
        <v>1</v>
      </c>
      <c r="O3" s="10">
        <v>1</v>
      </c>
      <c r="P3" s="10">
        <v>0</v>
      </c>
      <c r="Q3" s="10">
        <v>1</v>
      </c>
      <c r="R3" s="10">
        <v>0</v>
      </c>
      <c r="S3" s="10">
        <v>0</v>
      </c>
      <c r="T3" s="10">
        <v>1</v>
      </c>
      <c r="U3" s="10">
        <v>0</v>
      </c>
      <c r="V3" s="10">
        <v>1</v>
      </c>
      <c r="W3" s="10">
        <v>0</v>
      </c>
      <c r="X3" s="10">
        <v>0</v>
      </c>
      <c r="Y3" s="10">
        <v>0</v>
      </c>
      <c r="Z3" s="9"/>
    </row>
    <row r="4" spans="1:26">
      <c r="A4" s="6" t="s">
        <v>1</v>
      </c>
      <c r="B4" s="23">
        <f t="shared" si="0"/>
        <v>12</v>
      </c>
      <c r="C4" s="23">
        <f t="shared" si="1"/>
        <v>0.75</v>
      </c>
      <c r="D4" s="25" t="s">
        <v>73</v>
      </c>
      <c r="F4" s="10">
        <v>1</v>
      </c>
      <c r="G4" s="10">
        <v>1</v>
      </c>
      <c r="H4" s="10">
        <v>1</v>
      </c>
      <c r="I4" s="10">
        <v>0</v>
      </c>
      <c r="J4" s="10">
        <v>1</v>
      </c>
      <c r="K4" s="10">
        <v>1</v>
      </c>
      <c r="L4" s="10">
        <v>0</v>
      </c>
      <c r="M4" s="10">
        <v>1</v>
      </c>
      <c r="N4" s="10">
        <v>0</v>
      </c>
      <c r="O4" s="10">
        <v>1</v>
      </c>
      <c r="P4" s="10">
        <v>1</v>
      </c>
      <c r="Q4" s="10">
        <v>1</v>
      </c>
      <c r="R4" s="10">
        <v>1</v>
      </c>
      <c r="S4" s="10">
        <v>0</v>
      </c>
      <c r="T4" s="10">
        <v>1</v>
      </c>
      <c r="U4" s="10">
        <v>0</v>
      </c>
      <c r="V4" s="10">
        <v>1</v>
      </c>
      <c r="W4" s="10">
        <v>0</v>
      </c>
      <c r="X4" s="10">
        <v>0</v>
      </c>
      <c r="Y4" s="10">
        <v>0</v>
      </c>
      <c r="Z4" s="9"/>
    </row>
    <row r="5" spans="1:26">
      <c r="A5" s="6" t="s">
        <v>3</v>
      </c>
      <c r="B5" s="23">
        <f t="shared" si="0"/>
        <v>11</v>
      </c>
      <c r="C5" s="23">
        <f t="shared" si="1"/>
        <v>0.6875</v>
      </c>
      <c r="D5" s="25" t="s">
        <v>73</v>
      </c>
      <c r="F5" s="10">
        <v>1</v>
      </c>
      <c r="G5" s="10">
        <v>0</v>
      </c>
      <c r="H5" s="10">
        <v>1</v>
      </c>
      <c r="I5" s="10">
        <v>1</v>
      </c>
      <c r="J5" s="10">
        <v>0</v>
      </c>
      <c r="K5" s="10">
        <v>0</v>
      </c>
      <c r="L5" s="10">
        <v>1</v>
      </c>
      <c r="M5" s="10">
        <v>1</v>
      </c>
      <c r="N5" s="10">
        <v>0</v>
      </c>
      <c r="O5" s="10">
        <v>1</v>
      </c>
      <c r="P5" s="10">
        <v>1</v>
      </c>
      <c r="Q5" s="10">
        <v>1</v>
      </c>
      <c r="R5" s="10">
        <v>1</v>
      </c>
      <c r="S5" s="10">
        <v>1</v>
      </c>
      <c r="T5" s="10">
        <v>0</v>
      </c>
      <c r="U5" s="10">
        <v>0</v>
      </c>
      <c r="V5" s="10">
        <v>0</v>
      </c>
      <c r="W5" s="10">
        <v>1</v>
      </c>
      <c r="X5" s="10">
        <v>0</v>
      </c>
      <c r="Y5" s="10">
        <v>0</v>
      </c>
      <c r="Z5" s="9"/>
    </row>
    <row r="6" spans="1:26">
      <c r="A6" s="6" t="s">
        <v>4</v>
      </c>
      <c r="B6" s="23">
        <f t="shared" si="0"/>
        <v>10</v>
      </c>
      <c r="C6" s="23">
        <f t="shared" si="1"/>
        <v>0.625</v>
      </c>
      <c r="D6" s="25" t="s">
        <v>73</v>
      </c>
      <c r="F6" s="34">
        <v>1</v>
      </c>
      <c r="G6" s="34">
        <v>0</v>
      </c>
      <c r="H6" s="34">
        <v>0</v>
      </c>
      <c r="I6" s="34">
        <v>1</v>
      </c>
      <c r="J6" s="34">
        <v>0</v>
      </c>
      <c r="K6" s="34">
        <v>0</v>
      </c>
      <c r="L6" s="34">
        <v>0</v>
      </c>
      <c r="M6" s="34">
        <v>1</v>
      </c>
      <c r="N6" s="34">
        <v>1</v>
      </c>
      <c r="O6" s="34">
        <v>1</v>
      </c>
      <c r="P6" s="34">
        <v>1</v>
      </c>
      <c r="Q6" s="34">
        <v>0</v>
      </c>
      <c r="R6" s="34">
        <v>1</v>
      </c>
      <c r="S6" s="34">
        <v>1</v>
      </c>
      <c r="T6" s="34">
        <v>0</v>
      </c>
      <c r="U6" s="34">
        <v>1</v>
      </c>
      <c r="V6" s="34">
        <v>0</v>
      </c>
      <c r="W6" s="34">
        <v>1</v>
      </c>
      <c r="X6" s="34">
        <v>0</v>
      </c>
      <c r="Y6" s="34">
        <v>0</v>
      </c>
      <c r="Z6" s="9"/>
    </row>
    <row r="7" spans="1:26">
      <c r="A7" s="6" t="s">
        <v>5</v>
      </c>
      <c r="B7" s="23">
        <f t="shared" si="0"/>
        <v>10</v>
      </c>
      <c r="C7" s="23">
        <f t="shared" si="1"/>
        <v>0.625</v>
      </c>
      <c r="D7" s="25" t="s">
        <v>73</v>
      </c>
      <c r="F7" s="34">
        <v>0</v>
      </c>
      <c r="G7" s="34">
        <v>1</v>
      </c>
      <c r="H7" s="34">
        <v>0</v>
      </c>
      <c r="I7" s="34">
        <v>1</v>
      </c>
      <c r="J7" s="34">
        <v>1</v>
      </c>
      <c r="K7" s="34">
        <v>1</v>
      </c>
      <c r="L7" s="34">
        <v>1</v>
      </c>
      <c r="M7" s="34">
        <v>0</v>
      </c>
      <c r="N7" s="34">
        <v>1</v>
      </c>
      <c r="O7" s="34">
        <v>1</v>
      </c>
      <c r="P7" s="34">
        <v>0</v>
      </c>
      <c r="Q7" s="34">
        <v>0</v>
      </c>
      <c r="R7" s="34">
        <v>0</v>
      </c>
      <c r="S7" s="34">
        <v>0</v>
      </c>
      <c r="T7" s="34">
        <v>1</v>
      </c>
      <c r="U7" s="34">
        <v>1</v>
      </c>
      <c r="V7" s="34">
        <v>1</v>
      </c>
      <c r="W7" s="34">
        <v>0</v>
      </c>
      <c r="X7" s="34">
        <v>0</v>
      </c>
      <c r="Y7" s="34">
        <v>0</v>
      </c>
      <c r="Z7" s="9"/>
    </row>
    <row r="8" spans="1:26">
      <c r="A8" s="6" t="s">
        <v>6</v>
      </c>
      <c r="B8" s="23">
        <f t="shared" si="0"/>
        <v>10</v>
      </c>
      <c r="C8" s="23">
        <f t="shared" si="1"/>
        <v>0.625</v>
      </c>
      <c r="D8" s="26" t="s">
        <v>73</v>
      </c>
      <c r="F8" s="34">
        <v>1</v>
      </c>
      <c r="G8" s="34">
        <v>1</v>
      </c>
      <c r="H8" s="34">
        <v>1</v>
      </c>
      <c r="I8" s="34">
        <v>1</v>
      </c>
      <c r="J8" s="34">
        <v>1</v>
      </c>
      <c r="K8" s="34">
        <v>1</v>
      </c>
      <c r="L8" s="34">
        <v>1</v>
      </c>
      <c r="M8" s="34">
        <v>0</v>
      </c>
      <c r="N8" s="34">
        <v>1</v>
      </c>
      <c r="O8" s="34">
        <v>1</v>
      </c>
      <c r="P8" s="34">
        <v>0</v>
      </c>
      <c r="Q8" s="34">
        <v>0</v>
      </c>
      <c r="R8" s="34">
        <v>0</v>
      </c>
      <c r="S8" s="34">
        <v>0</v>
      </c>
      <c r="T8" s="34">
        <v>0</v>
      </c>
      <c r="U8" s="34">
        <v>0</v>
      </c>
      <c r="V8" s="34">
        <v>0</v>
      </c>
      <c r="W8" s="34">
        <v>0</v>
      </c>
      <c r="X8" s="34">
        <v>1</v>
      </c>
      <c r="Y8" s="34">
        <v>0</v>
      </c>
      <c r="Z8" s="9"/>
    </row>
    <row r="9" spans="1:26">
      <c r="A9" s="6" t="s">
        <v>7</v>
      </c>
      <c r="B9" s="23">
        <f t="shared" si="0"/>
        <v>10</v>
      </c>
      <c r="C9" s="23">
        <f t="shared" si="1"/>
        <v>0.625</v>
      </c>
      <c r="D9" s="26" t="s">
        <v>73</v>
      </c>
      <c r="F9" s="34">
        <v>1</v>
      </c>
      <c r="G9" s="34">
        <v>1</v>
      </c>
      <c r="H9" s="34">
        <v>1</v>
      </c>
      <c r="I9" s="34">
        <v>1</v>
      </c>
      <c r="J9" s="34">
        <v>1</v>
      </c>
      <c r="K9" s="34">
        <v>1</v>
      </c>
      <c r="L9" s="34">
        <v>0</v>
      </c>
      <c r="M9" s="34">
        <v>1</v>
      </c>
      <c r="N9" s="34">
        <v>1</v>
      </c>
      <c r="O9" s="34">
        <v>1</v>
      </c>
      <c r="P9" s="34">
        <v>0</v>
      </c>
      <c r="Q9" s="34">
        <v>0</v>
      </c>
      <c r="R9" s="34">
        <v>0</v>
      </c>
      <c r="S9" s="34">
        <v>1</v>
      </c>
      <c r="T9" s="34">
        <v>0</v>
      </c>
      <c r="U9" s="34">
        <v>0</v>
      </c>
      <c r="V9" s="34">
        <v>0</v>
      </c>
      <c r="W9" s="34">
        <v>0</v>
      </c>
      <c r="X9" s="34">
        <v>0</v>
      </c>
      <c r="Y9" s="34">
        <v>0</v>
      </c>
      <c r="Z9" s="9"/>
    </row>
    <row r="10" spans="1:26">
      <c r="A10" s="6" t="s">
        <v>8</v>
      </c>
      <c r="B10" s="23">
        <f t="shared" si="0"/>
        <v>10</v>
      </c>
      <c r="C10" s="23">
        <f t="shared" si="1"/>
        <v>0.625</v>
      </c>
      <c r="D10" s="25" t="s">
        <v>73</v>
      </c>
      <c r="F10" s="34">
        <v>0</v>
      </c>
      <c r="G10" s="34">
        <v>0</v>
      </c>
      <c r="H10" s="34">
        <v>1</v>
      </c>
      <c r="I10" s="34">
        <v>0</v>
      </c>
      <c r="J10" s="34">
        <v>1</v>
      </c>
      <c r="K10" s="34">
        <v>0</v>
      </c>
      <c r="L10" s="34">
        <v>0</v>
      </c>
      <c r="M10" s="34">
        <v>1</v>
      </c>
      <c r="N10" s="34">
        <v>1</v>
      </c>
      <c r="O10" s="34">
        <v>1</v>
      </c>
      <c r="P10" s="34">
        <v>1</v>
      </c>
      <c r="Q10" s="34">
        <v>0</v>
      </c>
      <c r="R10" s="34">
        <v>1</v>
      </c>
      <c r="S10" s="34">
        <v>1</v>
      </c>
      <c r="T10" s="34">
        <v>0</v>
      </c>
      <c r="U10" s="34">
        <v>0</v>
      </c>
      <c r="V10" s="34">
        <v>0</v>
      </c>
      <c r="W10" s="34">
        <v>1</v>
      </c>
      <c r="X10" s="34">
        <v>0</v>
      </c>
      <c r="Y10" s="34">
        <v>1</v>
      </c>
      <c r="Z10" s="9"/>
    </row>
    <row r="11" spans="1:26">
      <c r="A11" s="6" t="s">
        <v>9</v>
      </c>
      <c r="B11" s="23">
        <f t="shared" si="0"/>
        <v>9</v>
      </c>
      <c r="C11" s="23">
        <f t="shared" si="1"/>
        <v>0.5625</v>
      </c>
      <c r="D11" s="25" t="s">
        <v>74</v>
      </c>
      <c r="F11" s="34">
        <v>1</v>
      </c>
      <c r="G11" s="34">
        <v>1</v>
      </c>
      <c r="H11" s="34">
        <v>0</v>
      </c>
      <c r="I11" s="34">
        <v>1</v>
      </c>
      <c r="J11" s="34">
        <v>1</v>
      </c>
      <c r="K11" s="34">
        <v>1</v>
      </c>
      <c r="L11" s="34">
        <v>0</v>
      </c>
      <c r="M11" s="34">
        <v>0</v>
      </c>
      <c r="N11" s="34">
        <v>1</v>
      </c>
      <c r="O11" s="34">
        <v>0</v>
      </c>
      <c r="P11" s="34">
        <v>0</v>
      </c>
      <c r="Q11" s="34">
        <v>0</v>
      </c>
      <c r="R11" s="34">
        <v>0</v>
      </c>
      <c r="S11" s="34">
        <v>1</v>
      </c>
      <c r="T11" s="34">
        <v>1</v>
      </c>
      <c r="U11" s="34">
        <v>0</v>
      </c>
      <c r="V11" s="34">
        <v>1</v>
      </c>
      <c r="W11" s="34">
        <v>0</v>
      </c>
      <c r="X11" s="34">
        <v>0</v>
      </c>
      <c r="Y11" s="34">
        <v>0</v>
      </c>
      <c r="Z11" s="9"/>
    </row>
    <row r="12" spans="1:26">
      <c r="A12" s="6" t="s">
        <v>10</v>
      </c>
      <c r="B12" s="23">
        <f t="shared" si="0"/>
        <v>9</v>
      </c>
      <c r="C12" s="23">
        <f t="shared" si="1"/>
        <v>0.5625</v>
      </c>
      <c r="D12" s="25" t="s">
        <v>70</v>
      </c>
      <c r="F12" s="34">
        <v>1</v>
      </c>
      <c r="G12" s="34">
        <v>1</v>
      </c>
      <c r="H12" s="34">
        <v>0</v>
      </c>
      <c r="I12" s="34">
        <v>1</v>
      </c>
      <c r="J12" s="34">
        <v>1</v>
      </c>
      <c r="K12" s="34">
        <v>1</v>
      </c>
      <c r="L12" s="34">
        <v>1</v>
      </c>
      <c r="M12" s="34">
        <v>1</v>
      </c>
      <c r="N12" s="34">
        <v>0</v>
      </c>
      <c r="O12" s="34">
        <v>0</v>
      </c>
      <c r="P12" s="34">
        <v>1</v>
      </c>
      <c r="Q12" s="34">
        <v>0</v>
      </c>
      <c r="R12" s="34">
        <v>1</v>
      </c>
      <c r="S12" s="34">
        <v>0</v>
      </c>
      <c r="T12" s="34">
        <v>0</v>
      </c>
      <c r="U12" s="34">
        <v>0</v>
      </c>
      <c r="V12" s="34">
        <v>0</v>
      </c>
      <c r="W12" s="34">
        <v>0</v>
      </c>
      <c r="X12" s="34">
        <v>0</v>
      </c>
      <c r="Y12" s="34">
        <v>0</v>
      </c>
      <c r="Z12" s="9"/>
    </row>
    <row r="13" spans="1:26">
      <c r="A13" s="6" t="s">
        <v>11</v>
      </c>
      <c r="B13" s="23">
        <f t="shared" si="0"/>
        <v>9</v>
      </c>
      <c r="C13" s="23">
        <f t="shared" si="1"/>
        <v>0.5625</v>
      </c>
      <c r="D13" s="25" t="s">
        <v>70</v>
      </c>
      <c r="F13" s="10">
        <v>1</v>
      </c>
      <c r="G13" s="10">
        <v>1</v>
      </c>
      <c r="H13" s="10">
        <v>1</v>
      </c>
      <c r="I13" s="10">
        <v>1</v>
      </c>
      <c r="J13" s="10">
        <v>0</v>
      </c>
      <c r="K13" s="10">
        <v>0</v>
      </c>
      <c r="L13" s="10">
        <v>1</v>
      </c>
      <c r="M13" s="10">
        <v>0</v>
      </c>
      <c r="N13" s="10">
        <v>1</v>
      </c>
      <c r="O13" s="10">
        <v>0</v>
      </c>
      <c r="P13" s="10">
        <v>0</v>
      </c>
      <c r="Q13" s="10">
        <v>1</v>
      </c>
      <c r="R13" s="10">
        <v>0</v>
      </c>
      <c r="S13" s="10">
        <v>1</v>
      </c>
      <c r="T13" s="10">
        <v>0</v>
      </c>
      <c r="U13" s="10">
        <v>0</v>
      </c>
      <c r="V13" s="10">
        <v>0</v>
      </c>
      <c r="W13" s="10">
        <v>0</v>
      </c>
      <c r="X13" s="10">
        <v>1</v>
      </c>
      <c r="Y13" s="10">
        <v>0</v>
      </c>
      <c r="Z13" s="9"/>
    </row>
    <row r="14" spans="1:26">
      <c r="A14" s="6" t="s">
        <v>12</v>
      </c>
      <c r="B14" s="23">
        <f t="shared" si="0"/>
        <v>9</v>
      </c>
      <c r="C14" s="23">
        <f t="shared" si="1"/>
        <v>0.5625</v>
      </c>
      <c r="D14" s="26" t="s">
        <v>70</v>
      </c>
      <c r="F14" s="10">
        <v>1</v>
      </c>
      <c r="G14" s="10">
        <v>1</v>
      </c>
      <c r="H14" s="10">
        <v>0</v>
      </c>
      <c r="I14" s="10">
        <v>1</v>
      </c>
      <c r="J14" s="10">
        <v>0</v>
      </c>
      <c r="K14" s="10">
        <v>1</v>
      </c>
      <c r="L14" s="10">
        <v>1</v>
      </c>
      <c r="M14" s="10">
        <v>1</v>
      </c>
      <c r="N14" s="10">
        <v>0</v>
      </c>
      <c r="O14" s="10">
        <v>0</v>
      </c>
      <c r="P14" s="10">
        <v>1</v>
      </c>
      <c r="Q14" s="10">
        <v>0</v>
      </c>
      <c r="R14" s="10">
        <v>1</v>
      </c>
      <c r="S14" s="10">
        <v>0</v>
      </c>
      <c r="T14" s="10">
        <v>0</v>
      </c>
      <c r="U14" s="10">
        <v>1</v>
      </c>
      <c r="V14" s="10">
        <v>0</v>
      </c>
      <c r="W14" s="10">
        <v>0</v>
      </c>
      <c r="X14" s="10">
        <v>0</v>
      </c>
      <c r="Y14" s="10">
        <v>0</v>
      </c>
      <c r="Z14" s="9"/>
    </row>
    <row r="15" spans="1:26">
      <c r="A15" s="6" t="s">
        <v>17</v>
      </c>
      <c r="B15" s="23">
        <f t="shared" si="0"/>
        <v>9</v>
      </c>
      <c r="C15" s="23">
        <f t="shared" si="1"/>
        <v>0.5625</v>
      </c>
      <c r="D15" s="26" t="s">
        <v>69</v>
      </c>
      <c r="F15" s="10">
        <v>0</v>
      </c>
      <c r="G15" s="10">
        <v>1</v>
      </c>
      <c r="H15" s="10">
        <v>1</v>
      </c>
      <c r="I15" s="10">
        <v>0</v>
      </c>
      <c r="J15" s="10">
        <v>0</v>
      </c>
      <c r="K15" s="10">
        <v>0</v>
      </c>
      <c r="L15" s="10">
        <v>1</v>
      </c>
      <c r="M15" s="10">
        <v>0</v>
      </c>
      <c r="N15" s="10">
        <v>0</v>
      </c>
      <c r="O15" s="10">
        <v>0</v>
      </c>
      <c r="P15" s="10">
        <v>1</v>
      </c>
      <c r="Q15" s="10">
        <v>1</v>
      </c>
      <c r="R15" s="10">
        <v>1</v>
      </c>
      <c r="S15" s="10">
        <v>0</v>
      </c>
      <c r="T15" s="10">
        <v>1</v>
      </c>
      <c r="U15" s="10">
        <v>0</v>
      </c>
      <c r="V15" s="10">
        <v>0</v>
      </c>
      <c r="W15" s="10">
        <v>1</v>
      </c>
      <c r="X15" s="10">
        <v>0</v>
      </c>
      <c r="Y15" s="10">
        <v>1</v>
      </c>
      <c r="Z15" s="9"/>
    </row>
    <row r="16" spans="1:26">
      <c r="A16" s="6" t="s">
        <v>13</v>
      </c>
      <c r="B16" s="23">
        <f t="shared" si="0"/>
        <v>8</v>
      </c>
      <c r="C16" s="23">
        <f t="shared" si="1"/>
        <v>0.5</v>
      </c>
      <c r="D16" s="26" t="s">
        <v>69</v>
      </c>
      <c r="F16" s="10">
        <v>0</v>
      </c>
      <c r="G16" s="10">
        <v>1</v>
      </c>
      <c r="H16" s="10">
        <v>1</v>
      </c>
      <c r="I16" s="10">
        <v>0</v>
      </c>
      <c r="J16" s="10">
        <v>0</v>
      </c>
      <c r="K16" s="10">
        <v>0</v>
      </c>
      <c r="L16" s="10">
        <v>1</v>
      </c>
      <c r="M16" s="10">
        <v>0</v>
      </c>
      <c r="N16" s="10">
        <v>1</v>
      </c>
      <c r="O16" s="10">
        <v>0</v>
      </c>
      <c r="P16" s="10">
        <v>0</v>
      </c>
      <c r="Q16" s="10">
        <v>1</v>
      </c>
      <c r="R16" s="10">
        <v>0</v>
      </c>
      <c r="S16" s="10">
        <v>0</v>
      </c>
      <c r="T16" s="10">
        <v>1</v>
      </c>
      <c r="U16" s="10">
        <v>1</v>
      </c>
      <c r="V16" s="10">
        <v>1</v>
      </c>
      <c r="W16" s="10">
        <v>0</v>
      </c>
      <c r="X16" s="10">
        <v>0</v>
      </c>
      <c r="Y16" s="10">
        <v>0</v>
      </c>
      <c r="Z16" s="9"/>
    </row>
    <row r="17" spans="1:26">
      <c r="A17" s="6" t="s">
        <v>15</v>
      </c>
      <c r="B17" s="23">
        <f t="shared" si="0"/>
        <v>8</v>
      </c>
      <c r="C17" s="23">
        <f t="shared" si="1"/>
        <v>0.5</v>
      </c>
      <c r="D17" s="25" t="s">
        <v>69</v>
      </c>
      <c r="F17" s="10">
        <v>1</v>
      </c>
      <c r="G17" s="10">
        <v>1</v>
      </c>
      <c r="H17" s="10">
        <v>1</v>
      </c>
      <c r="I17" s="10">
        <v>0</v>
      </c>
      <c r="J17" s="10">
        <v>0</v>
      </c>
      <c r="K17" s="10">
        <v>1</v>
      </c>
      <c r="L17" s="10">
        <v>0</v>
      </c>
      <c r="M17" s="10">
        <v>0</v>
      </c>
      <c r="N17" s="10">
        <v>1</v>
      </c>
      <c r="O17" s="10">
        <v>0</v>
      </c>
      <c r="P17" s="10">
        <v>0</v>
      </c>
      <c r="Q17" s="10">
        <v>1</v>
      </c>
      <c r="R17" s="10">
        <v>0</v>
      </c>
      <c r="S17" s="10">
        <v>1</v>
      </c>
      <c r="T17" s="10">
        <v>0</v>
      </c>
      <c r="U17" s="10">
        <v>0</v>
      </c>
      <c r="V17" s="10">
        <v>0</v>
      </c>
      <c r="W17" s="10">
        <v>0</v>
      </c>
      <c r="X17" s="10">
        <v>1</v>
      </c>
      <c r="Y17" s="10">
        <v>0</v>
      </c>
      <c r="Z17" s="9"/>
    </row>
    <row r="18" spans="1:26">
      <c r="A18" s="6" t="s">
        <v>16</v>
      </c>
      <c r="B18" s="23">
        <f t="shared" si="0"/>
        <v>7</v>
      </c>
      <c r="C18" s="23">
        <f t="shared" si="1"/>
        <v>0.4375</v>
      </c>
      <c r="D18" s="26" t="s">
        <v>69</v>
      </c>
      <c r="F18" s="34">
        <v>1</v>
      </c>
      <c r="G18" s="34">
        <v>1</v>
      </c>
      <c r="H18" s="34">
        <v>0</v>
      </c>
      <c r="I18" s="34">
        <v>0</v>
      </c>
      <c r="J18" s="34">
        <v>1</v>
      </c>
      <c r="K18" s="34">
        <v>0</v>
      </c>
      <c r="L18" s="34">
        <v>0</v>
      </c>
      <c r="M18" s="34">
        <v>1</v>
      </c>
      <c r="N18" s="34">
        <v>0</v>
      </c>
      <c r="O18" s="34">
        <v>1</v>
      </c>
      <c r="P18" s="34">
        <v>1</v>
      </c>
      <c r="Q18" s="34">
        <v>0</v>
      </c>
      <c r="R18" s="34">
        <v>1</v>
      </c>
      <c r="S18" s="34">
        <v>0</v>
      </c>
      <c r="T18" s="34">
        <v>0</v>
      </c>
      <c r="U18" s="34">
        <v>0</v>
      </c>
      <c r="V18" s="34">
        <v>0</v>
      </c>
      <c r="W18" s="34">
        <v>0</v>
      </c>
      <c r="X18" s="34">
        <v>0</v>
      </c>
      <c r="Y18" s="34">
        <v>0</v>
      </c>
      <c r="Z18" s="9"/>
    </row>
    <row r="19" spans="1:26">
      <c r="A19" s="6" t="s">
        <v>14</v>
      </c>
      <c r="B19" s="23">
        <f t="shared" si="0"/>
        <v>7</v>
      </c>
      <c r="C19" s="23">
        <f t="shared" si="1"/>
        <v>0.4375</v>
      </c>
      <c r="D19" s="26" t="s">
        <v>68</v>
      </c>
      <c r="F19" s="10">
        <v>1</v>
      </c>
      <c r="G19" s="10">
        <v>0</v>
      </c>
      <c r="H19" s="10">
        <v>1</v>
      </c>
      <c r="I19" s="10">
        <v>1</v>
      </c>
      <c r="J19" s="10">
        <v>1</v>
      </c>
      <c r="K19" s="10">
        <v>1</v>
      </c>
      <c r="L19" s="10">
        <v>1</v>
      </c>
      <c r="M19" s="10">
        <v>1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  <c r="S19" s="10">
        <v>0</v>
      </c>
      <c r="T19" s="10">
        <v>0</v>
      </c>
      <c r="U19" s="10">
        <v>0</v>
      </c>
      <c r="V19" s="10">
        <v>0</v>
      </c>
      <c r="W19" s="10">
        <v>0</v>
      </c>
      <c r="X19" s="10">
        <v>0</v>
      </c>
      <c r="Y19" s="10">
        <v>0</v>
      </c>
      <c r="Z19" s="9"/>
    </row>
    <row r="20" spans="1:26">
      <c r="A20" s="6" t="s">
        <v>18</v>
      </c>
      <c r="B20" s="23">
        <f t="shared" si="0"/>
        <v>6</v>
      </c>
      <c r="C20" s="23">
        <f t="shared" si="1"/>
        <v>0.375</v>
      </c>
      <c r="D20" s="26" t="s">
        <v>68</v>
      </c>
      <c r="F20" s="10">
        <v>0</v>
      </c>
      <c r="G20" s="10">
        <v>0</v>
      </c>
      <c r="H20" s="10">
        <v>1</v>
      </c>
      <c r="I20" s="10">
        <v>0</v>
      </c>
      <c r="J20" s="10">
        <v>0</v>
      </c>
      <c r="K20" s="10">
        <v>1</v>
      </c>
      <c r="L20" s="10">
        <v>0</v>
      </c>
      <c r="M20" s="10">
        <v>1</v>
      </c>
      <c r="N20" s="10">
        <v>1</v>
      </c>
      <c r="O20" s="10">
        <v>0</v>
      </c>
      <c r="P20" s="10">
        <v>0</v>
      </c>
      <c r="Q20" s="10">
        <v>1</v>
      </c>
      <c r="R20" s="10">
        <v>0</v>
      </c>
      <c r="S20" s="10">
        <v>0</v>
      </c>
      <c r="T20" s="10">
        <v>0</v>
      </c>
      <c r="U20" s="10">
        <v>1</v>
      </c>
      <c r="V20" s="10">
        <v>0</v>
      </c>
      <c r="W20" s="10">
        <v>0</v>
      </c>
      <c r="X20" s="10">
        <v>0</v>
      </c>
      <c r="Y20" s="10">
        <v>0</v>
      </c>
      <c r="Z20" s="9"/>
    </row>
    <row r="21" spans="1:26">
      <c r="A21" s="7" t="s">
        <v>19</v>
      </c>
      <c r="B21" s="23">
        <f t="shared" si="0"/>
        <v>6</v>
      </c>
      <c r="C21" s="23">
        <f t="shared" si="1"/>
        <v>0.375</v>
      </c>
      <c r="D21" s="26" t="s">
        <v>68</v>
      </c>
      <c r="F21" s="35">
        <v>1</v>
      </c>
      <c r="G21" s="35">
        <v>1</v>
      </c>
      <c r="H21" s="35">
        <v>0</v>
      </c>
      <c r="I21" s="35">
        <v>0</v>
      </c>
      <c r="J21" s="35">
        <v>1</v>
      </c>
      <c r="K21" s="35">
        <v>0</v>
      </c>
      <c r="L21" s="35">
        <v>0</v>
      </c>
      <c r="M21" s="35">
        <v>0</v>
      </c>
      <c r="N21" s="35">
        <v>0</v>
      </c>
      <c r="O21" s="35">
        <v>1</v>
      </c>
      <c r="P21" s="35">
        <v>0</v>
      </c>
      <c r="Q21" s="35">
        <v>0</v>
      </c>
      <c r="R21" s="35">
        <v>0</v>
      </c>
      <c r="S21" s="35">
        <v>0</v>
      </c>
      <c r="T21" s="35">
        <v>0</v>
      </c>
      <c r="U21" s="35">
        <v>1</v>
      </c>
      <c r="V21" s="35">
        <v>0</v>
      </c>
      <c r="W21" s="35">
        <v>0</v>
      </c>
      <c r="X21" s="35">
        <v>1</v>
      </c>
      <c r="Y21" s="35">
        <v>0</v>
      </c>
      <c r="Z21" s="16"/>
    </row>
    <row r="23" spans="1:26">
      <c r="A23" s="3"/>
      <c r="D23">
        <v>10</v>
      </c>
      <c r="E23">
        <v>2</v>
      </c>
    </row>
    <row r="24" spans="1:26">
      <c r="A24" s="30"/>
      <c r="B24" s="27"/>
      <c r="D24">
        <v>25</v>
      </c>
      <c r="E24">
        <v>5</v>
      </c>
    </row>
    <row r="25" spans="1:26">
      <c r="A25" s="30"/>
      <c r="B25" s="27"/>
      <c r="D25">
        <v>30</v>
      </c>
      <c r="E25">
        <v>6</v>
      </c>
    </row>
    <row r="26" spans="1:26">
      <c r="A26" s="30"/>
      <c r="B26" s="27"/>
      <c r="D26">
        <v>25</v>
      </c>
      <c r="E26">
        <v>5</v>
      </c>
    </row>
    <row r="27" spans="1:26">
      <c r="A27" s="30"/>
      <c r="B27" s="27"/>
      <c r="D27">
        <v>10</v>
      </c>
      <c r="E27">
        <v>2</v>
      </c>
    </row>
    <row r="28" spans="1:26">
      <c r="A28" s="30"/>
      <c r="B28" s="27"/>
    </row>
    <row r="29" spans="1:26">
      <c r="A29" s="30"/>
      <c r="B29" s="27"/>
    </row>
    <row r="30" spans="1:26">
      <c r="A30" s="30"/>
      <c r="B30" s="27"/>
    </row>
    <row r="31" spans="1:26">
      <c r="A31" s="30"/>
      <c r="B31" s="27"/>
    </row>
    <row r="32" spans="1:26">
      <c r="A32" s="30"/>
      <c r="B32" s="27"/>
    </row>
    <row r="33" spans="1:2">
      <c r="A33" s="30"/>
      <c r="B33" s="27"/>
    </row>
    <row r="34" spans="1:2">
      <c r="A34" s="30"/>
      <c r="B34" s="27"/>
    </row>
    <row r="35" spans="1:2">
      <c r="A35" s="30"/>
      <c r="B35" s="27"/>
    </row>
    <row r="36" spans="1:2">
      <c r="A36" s="30"/>
      <c r="B36" s="27"/>
    </row>
    <row r="37" spans="1:2">
      <c r="A37" s="30"/>
      <c r="B37" s="27"/>
    </row>
    <row r="38" spans="1:2">
      <c r="A38" s="30"/>
      <c r="B38" s="27"/>
    </row>
    <row r="39" spans="1:2">
      <c r="A39" s="30"/>
      <c r="B39" s="27"/>
    </row>
    <row r="40" spans="1:2">
      <c r="A40" s="30"/>
      <c r="B40" s="27"/>
    </row>
    <row r="41" spans="1:2">
      <c r="A41" s="30"/>
      <c r="B41" s="27"/>
    </row>
    <row r="42" spans="1:2">
      <c r="A42" s="29"/>
      <c r="B42" s="27"/>
    </row>
    <row r="43" spans="1:2">
      <c r="A43" s="28"/>
      <c r="B43" s="27"/>
    </row>
  </sheetData>
  <autoFilter ref="A1:Y21">
    <sortState ref="A2:Y21">
      <sortCondition descending="1" ref="B1:B21"/>
    </sortState>
  </autoFilter>
  <sortState ref="A2:D21">
    <sortCondition ref="A2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Исходные данные</vt:lpstr>
      <vt:lpstr>Индекс Дискриминативности</vt:lpstr>
      <vt:lpstr>Надёжность</vt:lpstr>
      <vt:lpstr>Валидность</vt:lpstr>
      <vt:lpstr>ECTS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2013-10-24T05:05:52Z</dcterms:modified>
</cp:coreProperties>
</file>